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ate1904="1" filterPrivacy="1"/>
  <xr:revisionPtr revIDLastSave="0" documentId="13_ncr:1_{01E4F66C-6CBC-4E95-875C-8F65AB4E350C}" xr6:coauthVersionLast="45" xr6:coauthVersionMax="45" xr10:uidLastSave="{00000000-0000-0000-0000-000000000000}"/>
  <bookViews>
    <workbookView xWindow="57480" yWindow="6945" windowWidth="29040" windowHeight="15840" xr2:uid="{00000000-000D-0000-FFFF-FFFF00000000}"/>
  </bookViews>
  <sheets>
    <sheet name="Vorgabe" sheetId="1" r:id="rId1"/>
    <sheet name="Januar" sheetId="2" r:id="rId2"/>
    <sheet name="Februar" sheetId="4" r:id="rId3"/>
    <sheet name="März" sheetId="5" r:id="rId4"/>
    <sheet name="April" sheetId="6" r:id="rId5"/>
    <sheet name="Mai" sheetId="7" r:id="rId6"/>
    <sheet name="Juni" sheetId="8" r:id="rId7"/>
    <sheet name="Juli" sheetId="9" r:id="rId8"/>
    <sheet name="August" sheetId="10" r:id="rId9"/>
    <sheet name="September" sheetId="11" r:id="rId10"/>
    <sheet name="Oktober" sheetId="12" r:id="rId11"/>
    <sheet name="November" sheetId="13" r:id="rId12"/>
    <sheet name="Dezember" sheetId="14" r:id="rId13"/>
    <sheet name="Tabelle1" sheetId="15" r:id="rId14"/>
    <sheet name="AT" sheetId="16" r:id="rId15"/>
  </sheets>
  <definedNames>
    <definedName name="_xlnm.Print_Area" localSheetId="8">August!$A$1:$L$37</definedName>
    <definedName name="_xlnm.Print_Area" localSheetId="1">Januar!$A$1:$L$37</definedName>
    <definedName name="_xlnm.Print_Area" localSheetId="6">Juni!$A$1:$L$37</definedName>
    <definedName name="_xlnm.Print_Area" localSheetId="3">März!$A$1:$M$37</definedName>
    <definedName name="_xlnm.Print_Area" localSheetId="9">September!$A$1:$M$37</definedName>
    <definedName name="Jahressaldo">Vorgabe!$N$2</definedName>
    <definedName name="WAZ">Vorgabe!$I$22</definedName>
    <definedName name="Zeitmodus">Vorgabe!$I$8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7" i="14" l="1"/>
  <c r="F37" i="14"/>
  <c r="C37" i="14"/>
  <c r="J37" i="14" s="1"/>
  <c r="H36" i="14"/>
  <c r="F36" i="14"/>
  <c r="C36" i="14"/>
  <c r="J36" i="14" s="1"/>
  <c r="H35" i="14"/>
  <c r="F35" i="14"/>
  <c r="C35" i="14"/>
  <c r="J35" i="14" s="1"/>
  <c r="H34" i="14"/>
  <c r="F34" i="14"/>
  <c r="C34" i="14"/>
  <c r="I34" i="14" s="1"/>
  <c r="H35" i="4"/>
  <c r="F35" i="4"/>
  <c r="B35" i="4"/>
  <c r="C35" i="4" s="1"/>
  <c r="B34" i="4"/>
  <c r="I36" i="14" l="1"/>
  <c r="J34" i="14"/>
  <c r="I35" i="14"/>
  <c r="I37" i="14"/>
  <c r="I35" i="4"/>
  <c r="J35" i="4"/>
  <c r="N2" i="2"/>
  <c r="N2" i="4"/>
  <c r="N2" i="5"/>
  <c r="N2" i="6"/>
  <c r="N2" i="7"/>
  <c r="N2" i="8"/>
  <c r="N2" i="9"/>
  <c r="N2" i="10"/>
  <c r="N2" i="11"/>
  <c r="N2" i="12"/>
  <c r="N2" i="13"/>
  <c r="N2" i="14"/>
  <c r="M2" i="16" l="1"/>
  <c r="L2" i="16"/>
  <c r="K2" i="16"/>
  <c r="J2" i="16"/>
  <c r="I2" i="16"/>
  <c r="H2" i="16"/>
  <c r="G2" i="16"/>
  <c r="F2" i="16"/>
  <c r="E2" i="16"/>
  <c r="D2" i="16"/>
  <c r="C2" i="16"/>
  <c r="B2" i="16"/>
  <c r="O1" i="16"/>
  <c r="F12" i="6" l="1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C4" i="2" l="1"/>
  <c r="N23" i="1"/>
  <c r="F10" i="12" l="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7" i="12"/>
  <c r="F35" i="9"/>
  <c r="F36" i="9"/>
  <c r="F37" i="9"/>
  <c r="F17" i="8"/>
  <c r="F18" i="8"/>
  <c r="F19" i="8"/>
  <c r="F20" i="8"/>
  <c r="F7" i="6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C37" i="6" l="1"/>
  <c r="C37" i="8"/>
  <c r="C37" i="11"/>
  <c r="C37" i="13"/>
  <c r="F2" i="4" l="1"/>
  <c r="F2" i="5"/>
  <c r="F2" i="6"/>
  <c r="F2" i="7"/>
  <c r="F2" i="8"/>
  <c r="F2" i="9"/>
  <c r="F2" i="10"/>
  <c r="F2" i="11"/>
  <c r="F2" i="12"/>
  <c r="F2" i="13"/>
  <c r="F2" i="14"/>
  <c r="F2" i="2"/>
  <c r="L2" i="2" l="1"/>
  <c r="H35" i="12"/>
  <c r="H35" i="13"/>
  <c r="F35" i="11"/>
  <c r="H35" i="11" s="1"/>
  <c r="F35" i="10"/>
  <c r="H35" i="10"/>
  <c r="H35" i="9"/>
  <c r="F35" i="8"/>
  <c r="H35" i="8" s="1"/>
  <c r="F35" i="7"/>
  <c r="H35" i="7" s="1"/>
  <c r="H35" i="6"/>
  <c r="H35" i="5"/>
  <c r="H35" i="2"/>
  <c r="B1" i="4"/>
  <c r="B1" i="5"/>
  <c r="B1" i="6"/>
  <c r="B1" i="7"/>
  <c r="B1" i="8"/>
  <c r="B1" i="9"/>
  <c r="B1" i="10"/>
  <c r="B1" i="11"/>
  <c r="B1" i="13"/>
  <c r="B1" i="12"/>
  <c r="B1" i="14"/>
  <c r="A2" i="16" s="1"/>
  <c r="B1" i="2"/>
  <c r="N18" i="1" l="1"/>
  <c r="N19" i="1"/>
  <c r="N20" i="1"/>
  <c r="N21" i="1"/>
  <c r="N17" i="1"/>
  <c r="G12" i="1"/>
  <c r="H13" i="1"/>
  <c r="F2" i="1"/>
  <c r="H7" i="6"/>
  <c r="F8" i="6"/>
  <c r="H8" i="6"/>
  <c r="H9" i="6"/>
  <c r="F10" i="6"/>
  <c r="H10" i="6"/>
  <c r="F11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6" i="6"/>
  <c r="E2" i="10"/>
  <c r="F7" i="10"/>
  <c r="H7" i="10"/>
  <c r="F8" i="10"/>
  <c r="H8" i="10"/>
  <c r="F9" i="10"/>
  <c r="H9" i="10" s="1"/>
  <c r="F10" i="10"/>
  <c r="H10" i="10" s="1"/>
  <c r="F11" i="10"/>
  <c r="H11" i="10" s="1"/>
  <c r="F12" i="10"/>
  <c r="H12" i="10" s="1"/>
  <c r="F13" i="10"/>
  <c r="H13" i="10" s="1"/>
  <c r="H14" i="10"/>
  <c r="F15" i="10"/>
  <c r="H15" i="10"/>
  <c r="F16" i="10"/>
  <c r="H16" i="10" s="1"/>
  <c r="F17" i="10"/>
  <c r="H17" i="10" s="1"/>
  <c r="F18" i="10"/>
  <c r="H18" i="10" s="1"/>
  <c r="F19" i="10"/>
  <c r="H19" i="10" s="1"/>
  <c r="F20" i="10"/>
  <c r="H20" i="10"/>
  <c r="F21" i="10"/>
  <c r="H21" i="10"/>
  <c r="F22" i="10"/>
  <c r="H22" i="10"/>
  <c r="F23" i="10"/>
  <c r="H23" i="10"/>
  <c r="F24" i="10"/>
  <c r="H24" i="10"/>
  <c r="F25" i="10"/>
  <c r="H25" i="10"/>
  <c r="F26" i="10"/>
  <c r="H26" i="10"/>
  <c r="F27" i="10"/>
  <c r="H27" i="10"/>
  <c r="F28" i="10"/>
  <c r="H28" i="10"/>
  <c r="F29" i="10"/>
  <c r="H29" i="10"/>
  <c r="F30" i="10"/>
  <c r="H30" i="10" s="1"/>
  <c r="F31" i="10"/>
  <c r="H31" i="10" s="1"/>
  <c r="F32" i="10"/>
  <c r="H32" i="10" s="1"/>
  <c r="F33" i="10"/>
  <c r="H33" i="10" s="1"/>
  <c r="F34" i="10"/>
  <c r="H34" i="10" s="1"/>
  <c r="F36" i="10"/>
  <c r="H36" i="10"/>
  <c r="F37" i="10"/>
  <c r="H37" i="10" s="1"/>
  <c r="F7" i="14"/>
  <c r="H7" i="14"/>
  <c r="F8" i="14"/>
  <c r="H8" i="14" s="1"/>
  <c r="F9" i="14"/>
  <c r="H9" i="14" s="1"/>
  <c r="F10" i="14"/>
  <c r="H10" i="14"/>
  <c r="F11" i="14"/>
  <c r="H11" i="14"/>
  <c r="F12" i="14"/>
  <c r="H12" i="14"/>
  <c r="F13" i="14"/>
  <c r="H13" i="14"/>
  <c r="F14" i="14"/>
  <c r="H14" i="14"/>
  <c r="F15" i="14"/>
  <c r="H15" i="14"/>
  <c r="F16" i="14"/>
  <c r="H16" i="14"/>
  <c r="F17" i="14"/>
  <c r="H17" i="14"/>
  <c r="F18" i="14"/>
  <c r="H18" i="14"/>
  <c r="F19" i="14"/>
  <c r="H19" i="14"/>
  <c r="F20" i="14"/>
  <c r="H20" i="14" s="1"/>
  <c r="F21" i="14"/>
  <c r="H21" i="14"/>
  <c r="F22" i="14"/>
  <c r="H22" i="14"/>
  <c r="F23" i="14"/>
  <c r="H23" i="14" s="1"/>
  <c r="H24" i="14"/>
  <c r="F25" i="14"/>
  <c r="H25" i="14"/>
  <c r="F26" i="14"/>
  <c r="H26" i="14"/>
  <c r="F27" i="14"/>
  <c r="H27" i="14"/>
  <c r="F28" i="14"/>
  <c r="H28" i="14"/>
  <c r="F29" i="14"/>
  <c r="H29" i="14"/>
  <c r="F30" i="14"/>
  <c r="H30" i="14"/>
  <c r="F31" i="14"/>
  <c r="H31" i="14"/>
  <c r="F32" i="14"/>
  <c r="H32" i="14"/>
  <c r="F33" i="14"/>
  <c r="H33" i="14"/>
  <c r="E2" i="4"/>
  <c r="F7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F7" i="2"/>
  <c r="H7" i="2"/>
  <c r="F8" i="2"/>
  <c r="H8" i="2" s="1"/>
  <c r="F9" i="2"/>
  <c r="H9" i="2"/>
  <c r="F10" i="2"/>
  <c r="H10" i="2"/>
  <c r="F11" i="2"/>
  <c r="H11" i="2" s="1"/>
  <c r="F12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6" i="2"/>
  <c r="F37" i="2"/>
  <c r="H37" i="2"/>
  <c r="F7" i="9"/>
  <c r="H7" i="9" s="1"/>
  <c r="F8" i="9"/>
  <c r="H8" i="9" s="1"/>
  <c r="F9" i="9"/>
  <c r="H9" i="9" s="1"/>
  <c r="H10" i="9"/>
  <c r="F11" i="9"/>
  <c r="H11" i="9"/>
  <c r="F12" i="9"/>
  <c r="H12" i="9" s="1"/>
  <c r="F13" i="9"/>
  <c r="H13" i="9" s="1"/>
  <c r="F14" i="9"/>
  <c r="H14" i="9" s="1"/>
  <c r="F15" i="9"/>
  <c r="H15" i="9" s="1"/>
  <c r="F16" i="9"/>
  <c r="H16" i="9" s="1"/>
  <c r="F17" i="9"/>
  <c r="H17" i="9"/>
  <c r="F18" i="9"/>
  <c r="H18" i="9"/>
  <c r="F19" i="9"/>
  <c r="H19" i="9" s="1"/>
  <c r="F20" i="9"/>
  <c r="H20" i="9" s="1"/>
  <c r="F21" i="9"/>
  <c r="H21" i="9" s="1"/>
  <c r="F22" i="9"/>
  <c r="H22" i="9" s="1"/>
  <c r="F23" i="9"/>
  <c r="H23" i="9" s="1"/>
  <c r="F24" i="9"/>
  <c r="H24" i="9"/>
  <c r="F25" i="9"/>
  <c r="H25" i="9"/>
  <c r="F26" i="9"/>
  <c r="H26" i="9" s="1"/>
  <c r="F27" i="9"/>
  <c r="H27" i="9" s="1"/>
  <c r="F28" i="9"/>
  <c r="H28" i="9" s="1"/>
  <c r="F29" i="9"/>
  <c r="H29" i="9"/>
  <c r="H30" i="9"/>
  <c r="F31" i="9"/>
  <c r="H31" i="9"/>
  <c r="F32" i="9"/>
  <c r="H32" i="9"/>
  <c r="F33" i="9"/>
  <c r="H33" i="9" s="1"/>
  <c r="F34" i="9"/>
  <c r="H34" i="9" s="1"/>
  <c r="H36" i="9"/>
  <c r="H37" i="9"/>
  <c r="F7" i="8"/>
  <c r="H7" i="8"/>
  <c r="F8" i="8"/>
  <c r="H8" i="8"/>
  <c r="F9" i="8"/>
  <c r="H9" i="8"/>
  <c r="F10" i="8"/>
  <c r="H10" i="8"/>
  <c r="F11" i="8"/>
  <c r="H11" i="8"/>
  <c r="F12" i="8"/>
  <c r="H12" i="8"/>
  <c r="F13" i="8"/>
  <c r="H13" i="8"/>
  <c r="F14" i="8"/>
  <c r="H14" i="8" s="1"/>
  <c r="F15" i="8"/>
  <c r="H15" i="8" s="1"/>
  <c r="F16" i="8"/>
  <c r="H16" i="8" s="1"/>
  <c r="H17" i="8"/>
  <c r="H18" i="8"/>
  <c r="H19" i="8"/>
  <c r="H20" i="8"/>
  <c r="F21" i="8"/>
  <c r="H21" i="8" s="1"/>
  <c r="F22" i="8"/>
  <c r="H22" i="8" s="1"/>
  <c r="F23" i="8"/>
  <c r="H23" i="8" s="1"/>
  <c r="F24" i="8"/>
  <c r="H24" i="8" s="1"/>
  <c r="F25" i="8"/>
  <c r="H25" i="8" s="1"/>
  <c r="F26" i="8"/>
  <c r="H26" i="8"/>
  <c r="F27" i="8"/>
  <c r="H27" i="8"/>
  <c r="F28" i="8"/>
  <c r="H28" i="8" s="1"/>
  <c r="F29" i="8"/>
  <c r="H29" i="8" s="1"/>
  <c r="F30" i="8"/>
  <c r="H30" i="8" s="1"/>
  <c r="F31" i="8"/>
  <c r="H31" i="8" s="1"/>
  <c r="F32" i="8"/>
  <c r="H32" i="8" s="1"/>
  <c r="H33" i="8"/>
  <c r="F34" i="8"/>
  <c r="H34" i="8"/>
  <c r="F36" i="8"/>
  <c r="H36" i="8" s="1"/>
  <c r="F7" i="7"/>
  <c r="H7" i="7"/>
  <c r="H8" i="7"/>
  <c r="F9" i="7"/>
  <c r="H9" i="7"/>
  <c r="F10" i="7"/>
  <c r="H10" i="7" s="1"/>
  <c r="F11" i="7"/>
  <c r="H11" i="7" s="1"/>
  <c r="F12" i="7"/>
  <c r="H12" i="7" s="1"/>
  <c r="F13" i="7"/>
  <c r="H13" i="7" s="1"/>
  <c r="H14" i="7"/>
  <c r="H15" i="7"/>
  <c r="H16" i="7"/>
  <c r="F17" i="7"/>
  <c r="H17" i="7" s="1"/>
  <c r="F18" i="7"/>
  <c r="H18" i="7" s="1"/>
  <c r="F19" i="7"/>
  <c r="H19" i="7" s="1"/>
  <c r="F20" i="7"/>
  <c r="H20" i="7"/>
  <c r="F21" i="7"/>
  <c r="H21" i="7"/>
  <c r="F22" i="7"/>
  <c r="H22" i="7"/>
  <c r="F23" i="7"/>
  <c r="H23" i="7"/>
  <c r="F24" i="7"/>
  <c r="H24" i="7" s="1"/>
  <c r="F25" i="7"/>
  <c r="H25" i="7" s="1"/>
  <c r="F26" i="7"/>
  <c r="H26" i="7" s="1"/>
  <c r="F27" i="7"/>
  <c r="H27" i="7" s="1"/>
  <c r="F28" i="7"/>
  <c r="H28" i="7" s="1"/>
  <c r="F29" i="7"/>
  <c r="H29" i="7"/>
  <c r="F30" i="7"/>
  <c r="H30" i="7"/>
  <c r="F31" i="7"/>
  <c r="H31" i="7"/>
  <c r="F32" i="7"/>
  <c r="H32" i="7" s="1"/>
  <c r="F33" i="7"/>
  <c r="H33" i="7" s="1"/>
  <c r="F34" i="7"/>
  <c r="H34" i="7" s="1"/>
  <c r="F36" i="7"/>
  <c r="H36" i="7"/>
  <c r="F37" i="7"/>
  <c r="H37" i="7"/>
  <c r="F7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6" i="5"/>
  <c r="H37" i="5"/>
  <c r="F7" i="13"/>
  <c r="H7" i="13"/>
  <c r="F8" i="13"/>
  <c r="H8" i="13" s="1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6" i="13"/>
  <c r="H7" i="12"/>
  <c r="F8" i="12"/>
  <c r="H8" i="12"/>
  <c r="F9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6" i="12"/>
  <c r="H37" i="12"/>
  <c r="F7" i="11"/>
  <c r="H7" i="11" s="1"/>
  <c r="F8" i="11"/>
  <c r="H8" i="11" s="1"/>
  <c r="F9" i="11"/>
  <c r="H9" i="11" s="1"/>
  <c r="F10" i="11"/>
  <c r="H10" i="11"/>
  <c r="H11" i="11"/>
  <c r="F12" i="11"/>
  <c r="H12" i="11"/>
  <c r="F13" i="11"/>
  <c r="H13" i="11" s="1"/>
  <c r="F14" i="11"/>
  <c r="H14" i="11" s="1"/>
  <c r="F15" i="11"/>
  <c r="H15" i="11" s="1"/>
  <c r="F16" i="11"/>
  <c r="H16" i="11" s="1"/>
  <c r="F17" i="11"/>
  <c r="H17" i="11" s="1"/>
  <c r="H18" i="11"/>
  <c r="F19" i="11"/>
  <c r="H19" i="11"/>
  <c r="F20" i="11"/>
  <c r="H20" i="11" s="1"/>
  <c r="F21" i="11"/>
  <c r="H21" i="11" s="1"/>
  <c r="F22" i="11"/>
  <c r="H22" i="11" s="1"/>
  <c r="F23" i="11"/>
  <c r="H23" i="11" s="1"/>
  <c r="H24" i="11"/>
  <c r="H25" i="11"/>
  <c r="F26" i="11"/>
  <c r="H26" i="11"/>
  <c r="F27" i="11"/>
  <c r="H27" i="11" s="1"/>
  <c r="F28" i="11"/>
  <c r="H28" i="11" s="1"/>
  <c r="F29" i="11"/>
  <c r="H29" i="11"/>
  <c r="F30" i="11"/>
  <c r="H30" i="11" s="1"/>
  <c r="F31" i="11"/>
  <c r="H31" i="11" s="1"/>
  <c r="F32" i="11"/>
  <c r="H32" i="11"/>
  <c r="F33" i="11"/>
  <c r="H33" i="11"/>
  <c r="F34" i="11"/>
  <c r="H34" i="11" s="1"/>
  <c r="F36" i="11"/>
  <c r="H36" i="11" s="1"/>
  <c r="E2" i="6"/>
  <c r="E2" i="7"/>
  <c r="E2" i="9"/>
  <c r="E2" i="14"/>
  <c r="E2" i="2"/>
  <c r="E2" i="11"/>
  <c r="N22" i="1" l="1"/>
  <c r="J3" i="13"/>
  <c r="J3" i="7"/>
  <c r="B37" i="12"/>
  <c r="B36" i="12"/>
  <c r="B35" i="12"/>
  <c r="B36" i="7"/>
  <c r="B37" i="7"/>
  <c r="B35" i="7"/>
  <c r="B35" i="9"/>
  <c r="B36" i="9"/>
  <c r="B37" i="9"/>
  <c r="B35" i="2"/>
  <c r="B37" i="2"/>
  <c r="B36" i="2"/>
  <c r="B37" i="5"/>
  <c r="B35" i="5"/>
  <c r="B36" i="5"/>
  <c r="B35" i="10"/>
  <c r="B36" i="10"/>
  <c r="B37" i="10"/>
  <c r="E2" i="12"/>
  <c r="B36" i="14"/>
  <c r="B37" i="14"/>
  <c r="B35" i="14"/>
  <c r="E2" i="13"/>
  <c r="B36" i="13"/>
  <c r="B35" i="13"/>
  <c r="J3" i="11"/>
  <c r="B35" i="11"/>
  <c r="B36" i="11"/>
  <c r="B35" i="8"/>
  <c r="B36" i="8"/>
  <c r="E2" i="8"/>
  <c r="B36" i="6"/>
  <c r="B35" i="6"/>
  <c r="J3" i="4"/>
  <c r="J3" i="5"/>
  <c r="J3" i="2"/>
  <c r="J3" i="9"/>
  <c r="J3" i="14"/>
  <c r="B9" i="12"/>
  <c r="B13" i="12"/>
  <c r="B17" i="12"/>
  <c r="B21" i="12"/>
  <c r="B25" i="12"/>
  <c r="B29" i="12"/>
  <c r="B33" i="12"/>
  <c r="B7" i="12"/>
  <c r="B10" i="12"/>
  <c r="B14" i="12"/>
  <c r="B18" i="12"/>
  <c r="B22" i="12"/>
  <c r="B26" i="12"/>
  <c r="B30" i="12"/>
  <c r="B34" i="12"/>
  <c r="B11" i="12"/>
  <c r="B15" i="12"/>
  <c r="B19" i="12"/>
  <c r="B23" i="12"/>
  <c r="B27" i="12"/>
  <c r="B31" i="12"/>
  <c r="B16" i="12"/>
  <c r="B32" i="12"/>
  <c r="B20" i="12"/>
  <c r="B8" i="12"/>
  <c r="B24" i="12"/>
  <c r="B12" i="12"/>
  <c r="B28" i="12"/>
  <c r="J3" i="8"/>
  <c r="J3" i="12"/>
  <c r="B9" i="5"/>
  <c r="B13" i="5"/>
  <c r="B17" i="5"/>
  <c r="B21" i="5"/>
  <c r="B25" i="5"/>
  <c r="B29" i="5"/>
  <c r="B33" i="5"/>
  <c r="B7" i="5"/>
  <c r="B10" i="5"/>
  <c r="B14" i="5"/>
  <c r="B18" i="5"/>
  <c r="B22" i="5"/>
  <c r="B26" i="5"/>
  <c r="B30" i="5"/>
  <c r="B34" i="5"/>
  <c r="B11" i="5"/>
  <c r="B15" i="5"/>
  <c r="B19" i="5"/>
  <c r="B23" i="5"/>
  <c r="B27" i="5"/>
  <c r="B31" i="5"/>
  <c r="B8" i="5"/>
  <c r="B24" i="5"/>
  <c r="B12" i="5"/>
  <c r="B28" i="5"/>
  <c r="B16" i="5"/>
  <c r="B32" i="5"/>
  <c r="B20" i="5"/>
  <c r="E2" i="5"/>
  <c r="J3" i="10"/>
  <c r="B11" i="7"/>
  <c r="B15" i="7"/>
  <c r="B19" i="7"/>
  <c r="B23" i="7"/>
  <c r="B27" i="7"/>
  <c r="B31" i="7"/>
  <c r="B8" i="7"/>
  <c r="B12" i="7"/>
  <c r="B16" i="7"/>
  <c r="B20" i="7"/>
  <c r="B24" i="7"/>
  <c r="B28" i="7"/>
  <c r="B32" i="7"/>
  <c r="B9" i="7"/>
  <c r="B13" i="7"/>
  <c r="B17" i="7"/>
  <c r="B21" i="7"/>
  <c r="B25" i="7"/>
  <c r="B29" i="7"/>
  <c r="B33" i="7"/>
  <c r="B7" i="7"/>
  <c r="B18" i="7"/>
  <c r="B34" i="7"/>
  <c r="B22" i="7"/>
  <c r="B10" i="7"/>
  <c r="B26" i="7"/>
  <c r="B14" i="7"/>
  <c r="B30" i="7"/>
  <c r="B8" i="8"/>
  <c r="B12" i="8"/>
  <c r="B16" i="8"/>
  <c r="B20" i="8"/>
  <c r="B24" i="8"/>
  <c r="B28" i="8"/>
  <c r="B32" i="8"/>
  <c r="B9" i="8"/>
  <c r="B13" i="8"/>
  <c r="B17" i="8"/>
  <c r="B21" i="8"/>
  <c r="A21" i="8" s="1"/>
  <c r="B25" i="8"/>
  <c r="B29" i="8"/>
  <c r="B33" i="8"/>
  <c r="B10" i="8"/>
  <c r="B14" i="8"/>
  <c r="B18" i="8"/>
  <c r="B22" i="8"/>
  <c r="B26" i="8"/>
  <c r="B30" i="8"/>
  <c r="B34" i="8"/>
  <c r="B23" i="8"/>
  <c r="B11" i="8"/>
  <c r="B27" i="8"/>
  <c r="B15" i="8"/>
  <c r="B31" i="8"/>
  <c r="B19" i="8"/>
  <c r="B7" i="8"/>
  <c r="B10" i="14"/>
  <c r="B14" i="14"/>
  <c r="B18" i="14"/>
  <c r="A18" i="14" s="1"/>
  <c r="B22" i="14"/>
  <c r="B26" i="14"/>
  <c r="B30" i="14"/>
  <c r="B34" i="14"/>
  <c r="B11" i="14"/>
  <c r="B15" i="14"/>
  <c r="B19" i="14"/>
  <c r="B23" i="14"/>
  <c r="B27" i="14"/>
  <c r="B31" i="14"/>
  <c r="B7" i="14"/>
  <c r="B8" i="14"/>
  <c r="B12" i="14"/>
  <c r="B16" i="14"/>
  <c r="B20" i="14"/>
  <c r="B24" i="14"/>
  <c r="B28" i="14"/>
  <c r="B32" i="14"/>
  <c r="B21" i="14"/>
  <c r="B9" i="14"/>
  <c r="B25" i="14"/>
  <c r="B13" i="14"/>
  <c r="B29" i="14"/>
  <c r="B17" i="14"/>
  <c r="B33" i="14"/>
  <c r="B10" i="6"/>
  <c r="B14" i="6"/>
  <c r="B18" i="6"/>
  <c r="B22" i="6"/>
  <c r="B26" i="6"/>
  <c r="B30" i="6"/>
  <c r="B34" i="6"/>
  <c r="B11" i="6"/>
  <c r="B15" i="6"/>
  <c r="B19" i="6"/>
  <c r="B23" i="6"/>
  <c r="B27" i="6"/>
  <c r="B31" i="6"/>
  <c r="B7" i="6"/>
  <c r="B8" i="6"/>
  <c r="B12" i="6"/>
  <c r="B16" i="6"/>
  <c r="B20" i="6"/>
  <c r="B24" i="6"/>
  <c r="B28" i="6"/>
  <c r="B32" i="6"/>
  <c r="B13" i="6"/>
  <c r="B29" i="6"/>
  <c r="B17" i="6"/>
  <c r="B33" i="6"/>
  <c r="B21" i="6"/>
  <c r="B9" i="6"/>
  <c r="B25" i="6"/>
  <c r="B9" i="9"/>
  <c r="B13" i="9"/>
  <c r="B17" i="9"/>
  <c r="B21" i="9"/>
  <c r="B25" i="9"/>
  <c r="B29" i="9"/>
  <c r="B33" i="9"/>
  <c r="B7" i="9"/>
  <c r="B10" i="9"/>
  <c r="B14" i="9"/>
  <c r="B18" i="9"/>
  <c r="B22" i="9"/>
  <c r="B26" i="9"/>
  <c r="B30" i="9"/>
  <c r="B34" i="9"/>
  <c r="B11" i="9"/>
  <c r="B15" i="9"/>
  <c r="B19" i="9"/>
  <c r="B23" i="9"/>
  <c r="B27" i="9"/>
  <c r="B31" i="9"/>
  <c r="B12" i="9"/>
  <c r="B28" i="9"/>
  <c r="B16" i="9"/>
  <c r="B32" i="9"/>
  <c r="B20" i="9"/>
  <c r="B8" i="9"/>
  <c r="B24" i="9"/>
  <c r="B11" i="2"/>
  <c r="B15" i="2"/>
  <c r="B19" i="2"/>
  <c r="B23" i="2"/>
  <c r="B27" i="2"/>
  <c r="B31" i="2"/>
  <c r="B8" i="2"/>
  <c r="B12" i="2"/>
  <c r="B16" i="2"/>
  <c r="B20" i="2"/>
  <c r="B24" i="2"/>
  <c r="B28" i="2"/>
  <c r="B32" i="2"/>
  <c r="B9" i="2"/>
  <c r="B13" i="2"/>
  <c r="C13" i="2" s="1"/>
  <c r="B17" i="2"/>
  <c r="B21" i="2"/>
  <c r="B25" i="2"/>
  <c r="B29" i="2"/>
  <c r="B33" i="2"/>
  <c r="B10" i="2"/>
  <c r="B26" i="2"/>
  <c r="B30" i="2"/>
  <c r="B7" i="2"/>
  <c r="B14" i="2"/>
  <c r="B18" i="2"/>
  <c r="B34" i="2"/>
  <c r="B22" i="2"/>
  <c r="B10" i="10"/>
  <c r="B14" i="10"/>
  <c r="B18" i="10"/>
  <c r="B22" i="10"/>
  <c r="B26" i="10"/>
  <c r="B30" i="10"/>
  <c r="B34" i="10"/>
  <c r="B11" i="10"/>
  <c r="B15" i="10"/>
  <c r="B19" i="10"/>
  <c r="B23" i="10"/>
  <c r="B27" i="10"/>
  <c r="B31" i="10"/>
  <c r="B7" i="10"/>
  <c r="B8" i="10"/>
  <c r="B12" i="10"/>
  <c r="B16" i="10"/>
  <c r="B20" i="10"/>
  <c r="B24" i="10"/>
  <c r="B28" i="10"/>
  <c r="B32" i="10"/>
  <c r="B17" i="10"/>
  <c r="B33" i="10"/>
  <c r="B21" i="10"/>
  <c r="B9" i="10"/>
  <c r="B25" i="10"/>
  <c r="B13" i="10"/>
  <c r="B29" i="10"/>
  <c r="B11" i="11"/>
  <c r="B15" i="11"/>
  <c r="B19" i="11"/>
  <c r="B23" i="11"/>
  <c r="B27" i="11"/>
  <c r="B31" i="11"/>
  <c r="B8" i="11"/>
  <c r="B12" i="11"/>
  <c r="B16" i="11"/>
  <c r="B20" i="11"/>
  <c r="A20" i="11" s="1"/>
  <c r="B24" i="11"/>
  <c r="B28" i="11"/>
  <c r="B32" i="11"/>
  <c r="B9" i="11"/>
  <c r="B13" i="11"/>
  <c r="B17" i="11"/>
  <c r="B21" i="11"/>
  <c r="B25" i="11"/>
  <c r="B29" i="11"/>
  <c r="B33" i="11"/>
  <c r="B7" i="11"/>
  <c r="B22" i="11"/>
  <c r="B26" i="11"/>
  <c r="B10" i="11"/>
  <c r="B14" i="11"/>
  <c r="B30" i="11"/>
  <c r="B18" i="11"/>
  <c r="B34" i="11"/>
  <c r="B8" i="13"/>
  <c r="B12" i="13"/>
  <c r="B16" i="13"/>
  <c r="B20" i="13"/>
  <c r="B24" i="13"/>
  <c r="B28" i="13"/>
  <c r="B32" i="13"/>
  <c r="B9" i="13"/>
  <c r="B13" i="13"/>
  <c r="B17" i="13"/>
  <c r="B21" i="13"/>
  <c r="B25" i="13"/>
  <c r="B29" i="13"/>
  <c r="B33" i="13"/>
  <c r="B10" i="13"/>
  <c r="B14" i="13"/>
  <c r="B18" i="13"/>
  <c r="B22" i="13"/>
  <c r="B26" i="13"/>
  <c r="B30" i="13"/>
  <c r="B34" i="13"/>
  <c r="B11" i="13"/>
  <c r="B27" i="13"/>
  <c r="B7" i="13"/>
  <c r="B15" i="13"/>
  <c r="B31" i="13"/>
  <c r="B19" i="13"/>
  <c r="B23" i="13"/>
  <c r="B8" i="4"/>
  <c r="B12" i="4"/>
  <c r="B16" i="4"/>
  <c r="B20" i="4"/>
  <c r="B24" i="4"/>
  <c r="B28" i="4"/>
  <c r="B32" i="4"/>
  <c r="B9" i="4"/>
  <c r="B13" i="4"/>
  <c r="B17" i="4"/>
  <c r="B21" i="4"/>
  <c r="B25" i="4"/>
  <c r="B29" i="4"/>
  <c r="B33" i="4"/>
  <c r="B15" i="4"/>
  <c r="B10" i="4"/>
  <c r="B14" i="4"/>
  <c r="B18" i="4"/>
  <c r="B22" i="4"/>
  <c r="B26" i="4"/>
  <c r="B30" i="4"/>
  <c r="B7" i="4"/>
  <c r="B11" i="4"/>
  <c r="B19" i="4"/>
  <c r="B23" i="4"/>
  <c r="B27" i="4"/>
  <c r="B31" i="4"/>
  <c r="J3" i="6"/>
  <c r="A1" i="15" l="1"/>
  <c r="B1" i="15" s="1"/>
  <c r="C34" i="5"/>
  <c r="I34" i="5" s="1"/>
  <c r="A7" i="9"/>
  <c r="C7" i="9" s="1"/>
  <c r="I7" i="9" s="1"/>
  <c r="C14" i="2"/>
  <c r="C11" i="2"/>
  <c r="I11" i="2" s="1"/>
  <c r="A7" i="7"/>
  <c r="C7" i="7" s="1"/>
  <c r="I7" i="7" s="1"/>
  <c r="A7" i="10"/>
  <c r="C7" i="10" s="1"/>
  <c r="I7" i="10" s="1"/>
  <c r="C15" i="2"/>
  <c r="A11" i="12"/>
  <c r="C11" i="12" s="1"/>
  <c r="I11" i="12" s="1"/>
  <c r="A7" i="12"/>
  <c r="C7" i="12" s="1"/>
  <c r="I7" i="12" s="1"/>
  <c r="A34" i="7"/>
  <c r="C34" i="7" s="1"/>
  <c r="I34" i="7" s="1"/>
  <c r="C8" i="2"/>
  <c r="I8" i="2" s="1"/>
  <c r="C18" i="14"/>
  <c r="I18" i="14" s="1"/>
  <c r="C7" i="5"/>
  <c r="I7" i="5" s="1"/>
  <c r="C21" i="8"/>
  <c r="I21" i="8" s="1"/>
  <c r="A7" i="6"/>
  <c r="C7" i="6" s="1"/>
  <c r="I7" i="6" s="1"/>
  <c r="A12" i="6"/>
  <c r="C12" i="6" s="1"/>
  <c r="I12" i="6" s="1"/>
  <c r="A25" i="10"/>
  <c r="C25" i="10" s="1"/>
  <c r="I25" i="10" s="1"/>
  <c r="A17" i="10"/>
  <c r="C17" i="10" s="1"/>
  <c r="I17" i="10" s="1"/>
  <c r="A30" i="10"/>
  <c r="C30" i="10" s="1"/>
  <c r="I30" i="10" s="1"/>
  <c r="C31" i="2"/>
  <c r="I31" i="2" s="1"/>
  <c r="A12" i="9"/>
  <c r="C12" i="9" s="1"/>
  <c r="I12" i="9" s="1"/>
  <c r="A21" i="14"/>
  <c r="C21" i="14" s="1"/>
  <c r="I21" i="14" s="1"/>
  <c r="A14" i="14"/>
  <c r="C14" i="14" s="1"/>
  <c r="A18" i="7"/>
  <c r="C18" i="7" s="1"/>
  <c r="I18" i="7" s="1"/>
  <c r="A25" i="7"/>
  <c r="C25" i="7" s="1"/>
  <c r="I25" i="7" s="1"/>
  <c r="A9" i="7"/>
  <c r="C9" i="7" s="1"/>
  <c r="I9" i="7" s="1"/>
  <c r="C20" i="5"/>
  <c r="I20" i="5" s="1"/>
  <c r="C21" i="5"/>
  <c r="I21" i="5" s="1"/>
  <c r="A24" i="12"/>
  <c r="C24" i="12" s="1"/>
  <c r="I24" i="12" s="1"/>
  <c r="A16" i="12"/>
  <c r="C16" i="12" s="1"/>
  <c r="I16" i="12" s="1"/>
  <c r="A19" i="12"/>
  <c r="C19" i="12" s="1"/>
  <c r="I19" i="12" s="1"/>
  <c r="A13" i="12"/>
  <c r="C13" i="12" s="1"/>
  <c r="I13" i="12" s="1"/>
  <c r="A36" i="9"/>
  <c r="C36" i="9" s="1"/>
  <c r="I36" i="9" s="1"/>
  <c r="A32" i="10"/>
  <c r="C32" i="10" s="1"/>
  <c r="I32" i="10" s="1"/>
  <c r="A16" i="10"/>
  <c r="C16" i="10" s="1"/>
  <c r="I16" i="10" s="1"/>
  <c r="A31" i="10"/>
  <c r="C31" i="10" s="1"/>
  <c r="I31" i="10" s="1"/>
  <c r="C27" i="2"/>
  <c r="A10" i="7"/>
  <c r="C10" i="7" s="1"/>
  <c r="I10" i="7" s="1"/>
  <c r="A32" i="7"/>
  <c r="C32" i="7" s="1"/>
  <c r="I32" i="7" s="1"/>
  <c r="A27" i="7"/>
  <c r="C27" i="7" s="1"/>
  <c r="I27" i="7" s="1"/>
  <c r="C32" i="5"/>
  <c r="I32" i="5" s="1"/>
  <c r="C24" i="5"/>
  <c r="I24" i="5" s="1"/>
  <c r="C17" i="5"/>
  <c r="I17" i="5" s="1"/>
  <c r="A8" i="12"/>
  <c r="C8" i="12" s="1"/>
  <c r="I8" i="12" s="1"/>
  <c r="A15" i="12"/>
  <c r="C15" i="12" s="1"/>
  <c r="I15" i="12" s="1"/>
  <c r="A25" i="12"/>
  <c r="C25" i="12" s="1"/>
  <c r="I25" i="12" s="1"/>
  <c r="C37" i="2"/>
  <c r="I37" i="2" s="1"/>
  <c r="A35" i="12"/>
  <c r="C35" i="12" s="1"/>
  <c r="I35" i="12" s="1"/>
  <c r="A11" i="10"/>
  <c r="C11" i="10" s="1"/>
  <c r="I11" i="10" s="1"/>
  <c r="C33" i="2"/>
  <c r="C28" i="2"/>
  <c r="C12" i="2"/>
  <c r="I12" i="2" s="1"/>
  <c r="C23" i="2"/>
  <c r="I23" i="2" s="1"/>
  <c r="A24" i="9"/>
  <c r="C24" i="9" s="1"/>
  <c r="I24" i="9" s="1"/>
  <c r="A27" i="9"/>
  <c r="C27" i="9" s="1"/>
  <c r="I27" i="9" s="1"/>
  <c r="A11" i="9"/>
  <c r="C11" i="9" s="1"/>
  <c r="I11" i="9" s="1"/>
  <c r="A22" i="9"/>
  <c r="C22" i="9" s="1"/>
  <c r="I22" i="9" s="1"/>
  <c r="A33" i="14"/>
  <c r="C33" i="14" s="1"/>
  <c r="I33" i="14" s="1"/>
  <c r="A25" i="14"/>
  <c r="C25" i="14" s="1"/>
  <c r="I25" i="14" s="1"/>
  <c r="A28" i="14"/>
  <c r="C28" i="14" s="1"/>
  <c r="I28" i="14" s="1"/>
  <c r="A27" i="14"/>
  <c r="C27" i="14" s="1"/>
  <c r="I27" i="14" s="1"/>
  <c r="A11" i="14"/>
  <c r="C11" i="14" s="1"/>
  <c r="I11" i="14" s="1"/>
  <c r="A22" i="14"/>
  <c r="C22" i="14" s="1"/>
  <c r="I22" i="14" s="1"/>
  <c r="A22" i="7"/>
  <c r="C22" i="7" s="1"/>
  <c r="I22" i="7" s="1"/>
  <c r="A33" i="7"/>
  <c r="C33" i="7" s="1"/>
  <c r="I33" i="7" s="1"/>
  <c r="C8" i="5"/>
  <c r="C30" i="5"/>
  <c r="I30" i="5" s="1"/>
  <c r="C14" i="5"/>
  <c r="I14" i="5" s="1"/>
  <c r="C29" i="5"/>
  <c r="I29" i="5" s="1"/>
  <c r="C13" i="5"/>
  <c r="I13" i="5" s="1"/>
  <c r="A28" i="12"/>
  <c r="C28" i="12" s="1"/>
  <c r="I28" i="12" s="1"/>
  <c r="A27" i="12"/>
  <c r="C27" i="12" s="1"/>
  <c r="I27" i="12" s="1"/>
  <c r="A22" i="12"/>
  <c r="C22" i="12" s="1"/>
  <c r="I22" i="12" s="1"/>
  <c r="A35" i="14"/>
  <c r="A37" i="10"/>
  <c r="C37" i="10" s="1"/>
  <c r="I37" i="10" s="1"/>
  <c r="C35" i="5"/>
  <c r="I35" i="5" s="1"/>
  <c r="C35" i="2"/>
  <c r="A35" i="7"/>
  <c r="C35" i="7" s="1"/>
  <c r="I35" i="7" s="1"/>
  <c r="A36" i="12"/>
  <c r="C36" i="12" s="1"/>
  <c r="I36" i="12" s="1"/>
  <c r="C25" i="2"/>
  <c r="A19" i="9"/>
  <c r="C19" i="9" s="1"/>
  <c r="I19" i="9" s="1"/>
  <c r="A30" i="9"/>
  <c r="C30" i="9" s="1"/>
  <c r="I30" i="9" s="1"/>
  <c r="A13" i="9"/>
  <c r="C13" i="9" s="1"/>
  <c r="I13" i="9" s="1"/>
  <c r="A29" i="14"/>
  <c r="C29" i="14" s="1"/>
  <c r="I29" i="14" s="1"/>
  <c r="A20" i="14"/>
  <c r="C20" i="14" s="1"/>
  <c r="I20" i="14" s="1"/>
  <c r="A26" i="7"/>
  <c r="C26" i="7" s="1"/>
  <c r="I26" i="7" s="1"/>
  <c r="C11" i="5"/>
  <c r="I11" i="5" s="1"/>
  <c r="C22" i="5"/>
  <c r="I22" i="5" s="1"/>
  <c r="A36" i="14"/>
  <c r="A35" i="10"/>
  <c r="C35" i="10" s="1"/>
  <c r="I35" i="10" s="1"/>
  <c r="C36" i="2"/>
  <c r="A36" i="7"/>
  <c r="C36" i="7" s="1"/>
  <c r="I36" i="7" s="1"/>
  <c r="A26" i="10"/>
  <c r="C26" i="10" s="1"/>
  <c r="I26" i="10" s="1"/>
  <c r="C10" i="2"/>
  <c r="I10" i="2" s="1"/>
  <c r="C16" i="2"/>
  <c r="I16" i="2" s="1"/>
  <c r="A32" i="9"/>
  <c r="C32" i="9" s="1"/>
  <c r="I32" i="9" s="1"/>
  <c r="A15" i="9"/>
  <c r="C15" i="9" s="1"/>
  <c r="I15" i="9" s="1"/>
  <c r="A26" i="9"/>
  <c r="C26" i="9" s="1"/>
  <c r="I26" i="9" s="1"/>
  <c r="A9" i="9"/>
  <c r="C9" i="9" s="1"/>
  <c r="I9" i="9" s="1"/>
  <c r="A32" i="14"/>
  <c r="C32" i="14" s="1"/>
  <c r="I32" i="14" s="1"/>
  <c r="A26" i="14"/>
  <c r="C26" i="14" s="1"/>
  <c r="I26" i="14" s="1"/>
  <c r="A21" i="7"/>
  <c r="C21" i="7" s="1"/>
  <c r="A16" i="7"/>
  <c r="C16" i="7" s="1"/>
  <c r="I16" i="7" s="1"/>
  <c r="A11" i="7"/>
  <c r="C11" i="7" s="1"/>
  <c r="I11" i="7" s="1"/>
  <c r="A26" i="12"/>
  <c r="C26" i="12" s="1"/>
  <c r="I26" i="12" s="1"/>
  <c r="A10" i="12"/>
  <c r="C10" i="12" s="1"/>
  <c r="I10" i="12" s="1"/>
  <c r="A9" i="12"/>
  <c r="C9" i="12" s="1"/>
  <c r="I9" i="12" s="1"/>
  <c r="C36" i="5"/>
  <c r="I36" i="5" s="1"/>
  <c r="A35" i="9"/>
  <c r="C35" i="9" s="1"/>
  <c r="I35" i="9" s="1"/>
  <c r="A30" i="12"/>
  <c r="C30" i="12" s="1"/>
  <c r="I30" i="12" s="1"/>
  <c r="A24" i="10"/>
  <c r="C24" i="10" s="1"/>
  <c r="I24" i="10" s="1"/>
  <c r="A8" i="10"/>
  <c r="C8" i="10" s="1"/>
  <c r="I8" i="10" s="1"/>
  <c r="A34" i="10"/>
  <c r="C34" i="10" s="1"/>
  <c r="I34" i="10" s="1"/>
  <c r="A18" i="10"/>
  <c r="C18" i="10" s="1"/>
  <c r="I18" i="10" s="1"/>
  <c r="C34" i="2"/>
  <c r="C30" i="2"/>
  <c r="I30" i="2" s="1"/>
  <c r="C24" i="2"/>
  <c r="I24" i="2" s="1"/>
  <c r="C19" i="2"/>
  <c r="A8" i="9"/>
  <c r="C8" i="9" s="1"/>
  <c r="I8" i="9" s="1"/>
  <c r="A33" i="9"/>
  <c r="C33" i="9" s="1"/>
  <c r="I33" i="9" s="1"/>
  <c r="A17" i="9"/>
  <c r="C17" i="9" s="1"/>
  <c r="I17" i="9" s="1"/>
  <c r="A17" i="14"/>
  <c r="C17" i="14" s="1"/>
  <c r="I17" i="14" s="1"/>
  <c r="A24" i="14"/>
  <c r="C24" i="14" s="1"/>
  <c r="I24" i="14" s="1"/>
  <c r="A8" i="14"/>
  <c r="C8" i="14" s="1"/>
  <c r="I8" i="14" s="1"/>
  <c r="A23" i="14"/>
  <c r="C23" i="14" s="1"/>
  <c r="I23" i="14" s="1"/>
  <c r="A34" i="14"/>
  <c r="A14" i="7"/>
  <c r="C14" i="7" s="1"/>
  <c r="I14" i="7" s="1"/>
  <c r="A13" i="7"/>
  <c r="C13" i="7" s="1"/>
  <c r="I13" i="7" s="1"/>
  <c r="A24" i="7"/>
  <c r="C24" i="7" s="1"/>
  <c r="I24" i="7" s="1"/>
  <c r="A8" i="7"/>
  <c r="C8" i="7" s="1"/>
  <c r="I8" i="7" s="1"/>
  <c r="A19" i="7"/>
  <c r="C19" i="7" s="1"/>
  <c r="I19" i="7" s="1"/>
  <c r="C28" i="5"/>
  <c r="I28" i="5" s="1"/>
  <c r="C31" i="5"/>
  <c r="I31" i="5" s="1"/>
  <c r="C15" i="5"/>
  <c r="I15" i="5" s="1"/>
  <c r="I26" i="5"/>
  <c r="C10" i="5"/>
  <c r="I10" i="5" s="1"/>
  <c r="C25" i="5"/>
  <c r="I25" i="5" s="1"/>
  <c r="A12" i="12"/>
  <c r="C12" i="12" s="1"/>
  <c r="I12" i="12" s="1"/>
  <c r="A34" i="12"/>
  <c r="C34" i="12" s="1"/>
  <c r="I34" i="12" s="1"/>
  <c r="A18" i="12"/>
  <c r="C18" i="12" s="1"/>
  <c r="I18" i="12" s="1"/>
  <c r="A17" i="12"/>
  <c r="C17" i="12" s="1"/>
  <c r="I17" i="12" s="1"/>
  <c r="A37" i="14"/>
  <c r="A36" i="10"/>
  <c r="C36" i="10" s="1"/>
  <c r="I36" i="10" s="1"/>
  <c r="C37" i="5"/>
  <c r="I37" i="5" s="1"/>
  <c r="A37" i="9"/>
  <c r="C37" i="9" s="1"/>
  <c r="I37" i="9" s="1"/>
  <c r="A37" i="7"/>
  <c r="C37" i="7" s="1"/>
  <c r="I37" i="7" s="1"/>
  <c r="A37" i="12"/>
  <c r="C37" i="12" s="1"/>
  <c r="I37" i="12" s="1"/>
  <c r="A19" i="13"/>
  <c r="C19" i="13" s="1"/>
  <c r="I19" i="13" s="1"/>
  <c r="A27" i="13"/>
  <c r="C27" i="13" s="1"/>
  <c r="I27" i="13" s="1"/>
  <c r="A26" i="13"/>
  <c r="C26" i="13" s="1"/>
  <c r="I26" i="13" s="1"/>
  <c r="A10" i="13"/>
  <c r="C10" i="13" s="1"/>
  <c r="I10" i="13" s="1"/>
  <c r="A21" i="13"/>
  <c r="C21" i="13" s="1"/>
  <c r="I21" i="13" s="1"/>
  <c r="A16" i="13"/>
  <c r="C16" i="13" s="1"/>
  <c r="I16" i="13" s="1"/>
  <c r="A35" i="13"/>
  <c r="C35" i="13" s="1"/>
  <c r="I35" i="13" s="1"/>
  <c r="A31" i="13"/>
  <c r="C31" i="13" s="1"/>
  <c r="I31" i="13" s="1"/>
  <c r="A22" i="13"/>
  <c r="C22" i="13" s="1"/>
  <c r="I22" i="13" s="1"/>
  <c r="A33" i="13"/>
  <c r="C33" i="13" s="1"/>
  <c r="I33" i="13" s="1"/>
  <c r="A17" i="13"/>
  <c r="C17" i="13" s="1"/>
  <c r="I17" i="13" s="1"/>
  <c r="A12" i="13"/>
  <c r="C12" i="13" s="1"/>
  <c r="I12" i="13" s="1"/>
  <c r="A36" i="13"/>
  <c r="C36" i="13" s="1"/>
  <c r="I36" i="13" s="1"/>
  <c r="A23" i="13"/>
  <c r="C23" i="13" s="1"/>
  <c r="I23" i="13" s="1"/>
  <c r="A30" i="13"/>
  <c r="C30" i="13" s="1"/>
  <c r="I30" i="13" s="1"/>
  <c r="A14" i="13"/>
  <c r="C14" i="13" s="1"/>
  <c r="I14" i="13" s="1"/>
  <c r="A25" i="13"/>
  <c r="C25" i="13" s="1"/>
  <c r="I25" i="13" s="1"/>
  <c r="A9" i="13"/>
  <c r="C9" i="13" s="1"/>
  <c r="I9" i="13" s="1"/>
  <c r="A15" i="13"/>
  <c r="C15" i="13" s="1"/>
  <c r="I15" i="13" s="1"/>
  <c r="A34" i="13"/>
  <c r="C34" i="13" s="1"/>
  <c r="I34" i="13" s="1"/>
  <c r="A18" i="13"/>
  <c r="C18" i="13" s="1"/>
  <c r="I18" i="13" s="1"/>
  <c r="A29" i="13"/>
  <c r="C29" i="13" s="1"/>
  <c r="I29" i="13" s="1"/>
  <c r="A13" i="13"/>
  <c r="C13" i="13" s="1"/>
  <c r="I13" i="13" s="1"/>
  <c r="A13" i="11"/>
  <c r="C13" i="11" s="1"/>
  <c r="I13" i="11" s="1"/>
  <c r="A24" i="11"/>
  <c r="C24" i="11" s="1"/>
  <c r="I24" i="11" s="1"/>
  <c r="C20" i="11"/>
  <c r="I20" i="11" s="1"/>
  <c r="A31" i="11"/>
  <c r="C31" i="11" s="1"/>
  <c r="I31" i="11" s="1"/>
  <c r="A36" i="11"/>
  <c r="C36" i="11" s="1"/>
  <c r="I36" i="11" s="1"/>
  <c r="A14" i="11"/>
  <c r="C14" i="11" s="1"/>
  <c r="I14" i="11" s="1"/>
  <c r="A27" i="11"/>
  <c r="C27" i="11" s="1"/>
  <c r="I27" i="11" s="1"/>
  <c r="A11" i="11"/>
  <c r="C11" i="11" s="1"/>
  <c r="I11" i="11" s="1"/>
  <c r="A35" i="11"/>
  <c r="C35" i="11" s="1"/>
  <c r="I35" i="11" s="1"/>
  <c r="A18" i="11"/>
  <c r="C18" i="11" s="1"/>
  <c r="I18" i="11" s="1"/>
  <c r="A26" i="11"/>
  <c r="C26" i="11" s="1"/>
  <c r="I26" i="11" s="1"/>
  <c r="A19" i="11"/>
  <c r="C19" i="11" s="1"/>
  <c r="I19" i="11" s="1"/>
  <c r="A30" i="11"/>
  <c r="C30" i="11" s="1"/>
  <c r="I30" i="11" s="1"/>
  <c r="A22" i="11"/>
  <c r="C22" i="11" s="1"/>
  <c r="I22" i="11" s="1"/>
  <c r="A9" i="11"/>
  <c r="C9" i="11" s="1"/>
  <c r="I9" i="11" s="1"/>
  <c r="A15" i="11"/>
  <c r="C15" i="11" s="1"/>
  <c r="I15" i="11" s="1"/>
  <c r="A32" i="11"/>
  <c r="C32" i="11" s="1"/>
  <c r="I32" i="11" s="1"/>
  <c r="A34" i="11"/>
  <c r="C34" i="11" s="1"/>
  <c r="I34" i="11" s="1"/>
  <c r="A10" i="11"/>
  <c r="C10" i="11" s="1"/>
  <c r="I10" i="11" s="1"/>
  <c r="A33" i="11"/>
  <c r="C33" i="11" s="1"/>
  <c r="I33" i="11" s="1"/>
  <c r="A17" i="11"/>
  <c r="C17" i="11" s="1"/>
  <c r="I17" i="11" s="1"/>
  <c r="A28" i="11"/>
  <c r="C28" i="11" s="1"/>
  <c r="I28" i="11" s="1"/>
  <c r="A12" i="11"/>
  <c r="C12" i="11" s="1"/>
  <c r="I12" i="11" s="1"/>
  <c r="A23" i="11"/>
  <c r="C23" i="11" s="1"/>
  <c r="I23" i="11" s="1"/>
  <c r="A31" i="8"/>
  <c r="C31" i="8" s="1"/>
  <c r="I31" i="8" s="1"/>
  <c r="A23" i="8"/>
  <c r="C23" i="8" s="1"/>
  <c r="I23" i="8" s="1"/>
  <c r="A22" i="8"/>
  <c r="C22" i="8" s="1"/>
  <c r="I22" i="8" s="1"/>
  <c r="A33" i="8"/>
  <c r="C33" i="8" s="1"/>
  <c r="I33" i="8" s="1"/>
  <c r="A17" i="8"/>
  <c r="C17" i="8" s="1"/>
  <c r="I17" i="8" s="1"/>
  <c r="A28" i="8"/>
  <c r="C28" i="8" s="1"/>
  <c r="I28" i="8" s="1"/>
  <c r="A15" i="8"/>
  <c r="C15" i="8" s="1"/>
  <c r="I15" i="8" s="1"/>
  <c r="A34" i="8"/>
  <c r="C34" i="8" s="1"/>
  <c r="I34" i="8" s="1"/>
  <c r="A18" i="8"/>
  <c r="C18" i="8" s="1"/>
  <c r="I18" i="8" s="1"/>
  <c r="A29" i="8"/>
  <c r="C29" i="8" s="1"/>
  <c r="I29" i="8" s="1"/>
  <c r="A13" i="8"/>
  <c r="C13" i="8" s="1"/>
  <c r="I13" i="8" s="1"/>
  <c r="A24" i="8"/>
  <c r="C24" i="8" s="1"/>
  <c r="I24" i="8" s="1"/>
  <c r="A8" i="8"/>
  <c r="C8" i="8" s="1"/>
  <c r="I8" i="8" s="1"/>
  <c r="A27" i="8"/>
  <c r="C27" i="8" s="1"/>
  <c r="I27" i="8" s="1"/>
  <c r="A30" i="8"/>
  <c r="C30" i="8" s="1"/>
  <c r="I30" i="8" s="1"/>
  <c r="A25" i="8"/>
  <c r="C25" i="8" s="1"/>
  <c r="I25" i="8" s="1"/>
  <c r="A20" i="8"/>
  <c r="C20" i="8" s="1"/>
  <c r="I20" i="8" s="1"/>
  <c r="A36" i="8"/>
  <c r="C36" i="8" s="1"/>
  <c r="I36" i="8" s="1"/>
  <c r="A19" i="8"/>
  <c r="C19" i="8" s="1"/>
  <c r="I19" i="8" s="1"/>
  <c r="A11" i="8"/>
  <c r="C11" i="8" s="1"/>
  <c r="I11" i="8" s="1"/>
  <c r="A26" i="8"/>
  <c r="C26" i="8" s="1"/>
  <c r="I26" i="8" s="1"/>
  <c r="A35" i="8"/>
  <c r="C35" i="8" s="1"/>
  <c r="I35" i="8" s="1"/>
  <c r="A32" i="6"/>
  <c r="C32" i="6" s="1"/>
  <c r="I32" i="6" s="1"/>
  <c r="A15" i="6"/>
  <c r="C15" i="6" s="1"/>
  <c r="I15" i="6" s="1"/>
  <c r="A28" i="6"/>
  <c r="C28" i="6" s="1"/>
  <c r="I28" i="6" s="1"/>
  <c r="A27" i="6"/>
  <c r="C27" i="6" s="1"/>
  <c r="I27" i="6" s="1"/>
  <c r="A33" i="6"/>
  <c r="C33" i="6" s="1"/>
  <c r="I33" i="6" s="1"/>
  <c r="A10" i="6"/>
  <c r="C10" i="6" s="1"/>
  <c r="I10" i="6" s="1"/>
  <c r="A17" i="6"/>
  <c r="C17" i="6" s="1"/>
  <c r="I17" i="6" s="1"/>
  <c r="A24" i="6"/>
  <c r="C24" i="6" s="1"/>
  <c r="I24" i="6" s="1"/>
  <c r="A8" i="6"/>
  <c r="C8" i="6" s="1"/>
  <c r="A34" i="6"/>
  <c r="C34" i="6" s="1"/>
  <c r="I34" i="6" s="1"/>
  <c r="A18" i="6"/>
  <c r="C18" i="6" s="1"/>
  <c r="I18" i="6" s="1"/>
  <c r="A35" i="6"/>
  <c r="C35" i="6" s="1"/>
  <c r="I35" i="6" s="1"/>
  <c r="A21" i="6"/>
  <c r="C21" i="6" s="1"/>
  <c r="I21" i="6" s="1"/>
  <c r="A13" i="6"/>
  <c r="C13" i="6" s="1"/>
  <c r="I13" i="6" s="1"/>
  <c r="A14" i="6"/>
  <c r="C14" i="6" s="1"/>
  <c r="I14" i="6" s="1"/>
  <c r="A36" i="6"/>
  <c r="C36" i="6" s="1"/>
  <c r="I36" i="6" s="1"/>
  <c r="C19" i="4"/>
  <c r="I19" i="4" s="1"/>
  <c r="C30" i="4"/>
  <c r="I30" i="4" s="1"/>
  <c r="C8" i="4"/>
  <c r="I8" i="4" s="1"/>
  <c r="C11" i="4"/>
  <c r="I11" i="4" s="1"/>
  <c r="C32" i="4"/>
  <c r="I32" i="4" s="1"/>
  <c r="C29" i="4"/>
  <c r="I29" i="4" s="1"/>
  <c r="C24" i="4"/>
  <c r="I24" i="4" s="1"/>
  <c r="C31" i="4"/>
  <c r="I31" i="4" s="1"/>
  <c r="C25" i="4"/>
  <c r="I25" i="4" s="1"/>
  <c r="C9" i="4"/>
  <c r="I9" i="4" s="1"/>
  <c r="C20" i="4"/>
  <c r="I20" i="4" s="1"/>
  <c r="C15" i="4"/>
  <c r="I15" i="4" s="1"/>
  <c r="C21" i="4"/>
  <c r="I21" i="4" s="1"/>
  <c r="C23" i="4"/>
  <c r="I23" i="4" s="1"/>
  <c r="C18" i="4"/>
  <c r="I18" i="4" s="1"/>
  <c r="C33" i="4"/>
  <c r="I33" i="4" s="1"/>
  <c r="C17" i="4"/>
  <c r="I17" i="4" s="1"/>
  <c r="C28" i="4"/>
  <c r="I28" i="4" s="1"/>
  <c r="C12" i="4"/>
  <c r="I12" i="4" s="1"/>
  <c r="A7" i="13"/>
  <c r="C7" i="13" s="1"/>
  <c r="I7" i="13" s="1"/>
  <c r="A22" i="10"/>
  <c r="C22" i="10" s="1"/>
  <c r="I22" i="10" s="1"/>
  <c r="C22" i="2"/>
  <c r="C7" i="2"/>
  <c r="I7" i="2" s="1"/>
  <c r="A14" i="8"/>
  <c r="C14" i="8" s="1"/>
  <c r="I14" i="8" s="1"/>
  <c r="A9" i="8"/>
  <c r="C9" i="8" s="1"/>
  <c r="I9" i="8" s="1"/>
  <c r="A30" i="7"/>
  <c r="C30" i="7" s="1"/>
  <c r="I30" i="7" s="1"/>
  <c r="C23" i="5"/>
  <c r="I23" i="5" s="1"/>
  <c r="A31" i="12"/>
  <c r="C31" i="12" s="1"/>
  <c r="I31" i="12" s="1"/>
  <c r="C27" i="4"/>
  <c r="I27" i="4" s="1"/>
  <c r="C7" i="4"/>
  <c r="I7" i="4" s="1"/>
  <c r="C22" i="4"/>
  <c r="I22" i="4" s="1"/>
  <c r="C16" i="4"/>
  <c r="I16" i="4" s="1"/>
  <c r="A32" i="13"/>
  <c r="C32" i="13" s="1"/>
  <c r="I32" i="13" s="1"/>
  <c r="A29" i="11"/>
  <c r="C29" i="11" s="1"/>
  <c r="I29" i="11" s="1"/>
  <c r="A8" i="11"/>
  <c r="C8" i="11" s="1"/>
  <c r="I8" i="11" s="1"/>
  <c r="A13" i="10"/>
  <c r="C13" i="10" s="1"/>
  <c r="I13" i="10" s="1"/>
  <c r="A33" i="10"/>
  <c r="C33" i="10" s="1"/>
  <c r="I33" i="10" s="1"/>
  <c r="A23" i="10"/>
  <c r="C23" i="10" s="1"/>
  <c r="I23" i="10" s="1"/>
  <c r="C29" i="2"/>
  <c r="A28" i="9"/>
  <c r="C28" i="9" s="1"/>
  <c r="I28" i="9" s="1"/>
  <c r="A23" i="9"/>
  <c r="C23" i="9" s="1"/>
  <c r="I23" i="9" s="1"/>
  <c r="A34" i="9"/>
  <c r="C34" i="9" s="1"/>
  <c r="I34" i="9" s="1"/>
  <c r="A18" i="9"/>
  <c r="C18" i="9" s="1"/>
  <c r="I18" i="9" s="1"/>
  <c r="A9" i="6"/>
  <c r="C9" i="6" s="1"/>
  <c r="I9" i="6" s="1"/>
  <c r="A29" i="6"/>
  <c r="C29" i="6" s="1"/>
  <c r="I29" i="6" s="1"/>
  <c r="A23" i="6"/>
  <c r="C23" i="6" s="1"/>
  <c r="I23" i="6" s="1"/>
  <c r="A9" i="14"/>
  <c r="C9" i="14" s="1"/>
  <c r="I9" i="14" s="1"/>
  <c r="A10" i="8"/>
  <c r="C10" i="8" s="1"/>
  <c r="I10" i="8" s="1"/>
  <c r="A32" i="8"/>
  <c r="C32" i="8" s="1"/>
  <c r="I32" i="8" s="1"/>
  <c r="A16" i="8"/>
  <c r="C16" i="8" s="1"/>
  <c r="I16" i="8" s="1"/>
  <c r="A29" i="7"/>
  <c r="C29" i="7" s="1"/>
  <c r="I29" i="7" s="1"/>
  <c r="C16" i="5"/>
  <c r="I16" i="5" s="1"/>
  <c r="C19" i="5"/>
  <c r="I19" i="5" s="1"/>
  <c r="A20" i="12"/>
  <c r="C20" i="12" s="1"/>
  <c r="I20" i="12" s="1"/>
  <c r="A21" i="12"/>
  <c r="C21" i="12" s="1"/>
  <c r="I21" i="12" s="1"/>
  <c r="A20" i="13"/>
  <c r="C20" i="13" s="1"/>
  <c r="I20" i="13" s="1"/>
  <c r="C17" i="2"/>
  <c r="I17" i="2" s="1"/>
  <c r="A16" i="9"/>
  <c r="C16" i="9" s="1"/>
  <c r="I16" i="9" s="1"/>
  <c r="A7" i="8"/>
  <c r="C7" i="8" s="1"/>
  <c r="I7" i="8" s="1"/>
  <c r="A17" i="7"/>
  <c r="C17" i="7" s="1"/>
  <c r="I17" i="7" s="1"/>
  <c r="A28" i="7"/>
  <c r="C28" i="7" s="1"/>
  <c r="I28" i="7" s="1"/>
  <c r="A12" i="7"/>
  <c r="C12" i="7" s="1"/>
  <c r="I12" i="7" s="1"/>
  <c r="A23" i="7"/>
  <c r="C23" i="7" s="1"/>
  <c r="I23" i="7" s="1"/>
  <c r="C34" i="4"/>
  <c r="I34" i="4" s="1"/>
  <c r="A11" i="13"/>
  <c r="C11" i="13" s="1"/>
  <c r="I11" i="13" s="1"/>
  <c r="A28" i="13"/>
  <c r="C28" i="13" s="1"/>
  <c r="I28" i="13" s="1"/>
  <c r="A25" i="11"/>
  <c r="C25" i="11" s="1"/>
  <c r="I25" i="11" s="1"/>
  <c r="A20" i="10"/>
  <c r="C20" i="10" s="1"/>
  <c r="I20" i="10" s="1"/>
  <c r="A19" i="10"/>
  <c r="C19" i="10" s="1"/>
  <c r="I19" i="10" s="1"/>
  <c r="A14" i="10"/>
  <c r="C14" i="10" s="1"/>
  <c r="I14" i="10" s="1"/>
  <c r="C18" i="2"/>
  <c r="C26" i="2"/>
  <c r="C9" i="2"/>
  <c r="I9" i="2" s="1"/>
  <c r="C20" i="2"/>
  <c r="A20" i="9"/>
  <c r="C20" i="9" s="1"/>
  <c r="I20" i="9" s="1"/>
  <c r="A14" i="9"/>
  <c r="C14" i="9" s="1"/>
  <c r="I14" i="9" s="1"/>
  <c r="A29" i="9"/>
  <c r="C29" i="9" s="1"/>
  <c r="I29" i="9" s="1"/>
  <c r="A20" i="6"/>
  <c r="C20" i="6" s="1"/>
  <c r="I20" i="6" s="1"/>
  <c r="A19" i="6"/>
  <c r="C19" i="6" s="1"/>
  <c r="I19" i="6" s="1"/>
  <c r="A30" i="6"/>
  <c r="C30" i="6" s="1"/>
  <c r="I30" i="6" s="1"/>
  <c r="A7" i="14"/>
  <c r="C7" i="14" s="1"/>
  <c r="I7" i="14" s="1"/>
  <c r="A19" i="14"/>
  <c r="C19" i="14" s="1"/>
  <c r="I19" i="14" s="1"/>
  <c r="A30" i="14"/>
  <c r="C30" i="14" s="1"/>
  <c r="I30" i="14" s="1"/>
  <c r="A12" i="8"/>
  <c r="C12" i="8" s="1"/>
  <c r="I12" i="8" s="1"/>
  <c r="A20" i="7"/>
  <c r="C20" i="7" s="1"/>
  <c r="I20" i="7" s="1"/>
  <c r="A31" i="7"/>
  <c r="C31" i="7" s="1"/>
  <c r="I31" i="7" s="1"/>
  <c r="A15" i="7"/>
  <c r="C15" i="7" s="1"/>
  <c r="I15" i="7" s="1"/>
  <c r="C9" i="5"/>
  <c r="I9" i="5" s="1"/>
  <c r="A32" i="12"/>
  <c r="C32" i="12" s="1"/>
  <c r="I32" i="12" s="1"/>
  <c r="A23" i="12"/>
  <c r="C23" i="12" s="1"/>
  <c r="I23" i="12" s="1"/>
  <c r="A33" i="12"/>
  <c r="C33" i="12" s="1"/>
  <c r="I33" i="12" s="1"/>
  <c r="C26" i="4"/>
  <c r="I26" i="4" s="1"/>
  <c r="C10" i="4"/>
  <c r="I10" i="4" s="1"/>
  <c r="A29" i="10"/>
  <c r="C29" i="10" s="1"/>
  <c r="I29" i="10" s="1"/>
  <c r="A21" i="10"/>
  <c r="C21" i="10" s="1"/>
  <c r="I21" i="10" s="1"/>
  <c r="A28" i="10"/>
  <c r="C28" i="10" s="1"/>
  <c r="I28" i="10" s="1"/>
  <c r="A12" i="10"/>
  <c r="C12" i="10" s="1"/>
  <c r="I12" i="10" s="1"/>
  <c r="A27" i="10"/>
  <c r="C27" i="10" s="1"/>
  <c r="I27" i="10" s="1"/>
  <c r="A21" i="9"/>
  <c r="C21" i="9" s="1"/>
  <c r="I21" i="9" s="1"/>
  <c r="A25" i="6"/>
  <c r="C25" i="6" s="1"/>
  <c r="I25" i="6" s="1"/>
  <c r="A11" i="6"/>
  <c r="C11" i="6" s="1"/>
  <c r="I11" i="6" s="1"/>
  <c r="A22" i="6"/>
  <c r="C22" i="6" s="1"/>
  <c r="I22" i="6" s="1"/>
  <c r="A12" i="14"/>
  <c r="C12" i="14" s="1"/>
  <c r="I12" i="14" s="1"/>
  <c r="C18" i="5"/>
  <c r="I18" i="5" s="1"/>
  <c r="C33" i="5"/>
  <c r="I33" i="5" s="1"/>
  <c r="C14" i="4"/>
  <c r="I14" i="4" s="1"/>
  <c r="C13" i="4"/>
  <c r="I13" i="4" s="1"/>
  <c r="A24" i="13"/>
  <c r="C24" i="13" s="1"/>
  <c r="I24" i="13" s="1"/>
  <c r="A8" i="13"/>
  <c r="C8" i="13" s="1"/>
  <c r="A7" i="11"/>
  <c r="C7" i="11" s="1"/>
  <c r="I7" i="11" s="1"/>
  <c r="A21" i="11"/>
  <c r="C21" i="11" s="1"/>
  <c r="I21" i="11" s="1"/>
  <c r="A16" i="11"/>
  <c r="C16" i="11" s="1"/>
  <c r="I16" i="11" s="1"/>
  <c r="A9" i="10"/>
  <c r="C9" i="10" s="1"/>
  <c r="I9" i="10" s="1"/>
  <c r="A15" i="10"/>
  <c r="C15" i="10" s="1"/>
  <c r="I15" i="10" s="1"/>
  <c r="A10" i="10"/>
  <c r="C10" i="10" s="1"/>
  <c r="I10" i="10" s="1"/>
  <c r="C21" i="2"/>
  <c r="C32" i="2"/>
  <c r="A31" i="9"/>
  <c r="C31" i="9" s="1"/>
  <c r="I31" i="9" s="1"/>
  <c r="A10" i="9"/>
  <c r="C10" i="9" s="1"/>
  <c r="I10" i="9" s="1"/>
  <c r="A25" i="9"/>
  <c r="C25" i="9" s="1"/>
  <c r="I25" i="9" s="1"/>
  <c r="A16" i="6"/>
  <c r="C16" i="6" s="1"/>
  <c r="I16" i="6" s="1"/>
  <c r="A31" i="6"/>
  <c r="C31" i="6" s="1"/>
  <c r="I31" i="6" s="1"/>
  <c r="A26" i="6"/>
  <c r="C26" i="6" s="1"/>
  <c r="I26" i="6" s="1"/>
  <c r="A13" i="14"/>
  <c r="C13" i="14" s="1"/>
  <c r="I13" i="14" s="1"/>
  <c r="A16" i="14"/>
  <c r="C16" i="14" s="1"/>
  <c r="I16" i="14" s="1"/>
  <c r="A31" i="14"/>
  <c r="C31" i="14" s="1"/>
  <c r="I31" i="14" s="1"/>
  <c r="A15" i="14"/>
  <c r="C15" i="14" s="1"/>
  <c r="I15" i="14" s="1"/>
  <c r="A10" i="14"/>
  <c r="C10" i="14" s="1"/>
  <c r="I10" i="14" s="1"/>
  <c r="C12" i="5"/>
  <c r="I12" i="5" s="1"/>
  <c r="C27" i="5"/>
  <c r="I27" i="5" s="1"/>
  <c r="A14" i="12"/>
  <c r="C14" i="12" s="1"/>
  <c r="I14" i="12" s="1"/>
  <c r="A29" i="12"/>
  <c r="C29" i="12" s="1"/>
  <c r="I29" i="12" s="1"/>
  <c r="J18" i="2" l="1"/>
  <c r="I18" i="2"/>
  <c r="J29" i="2"/>
  <c r="I29" i="2"/>
  <c r="J34" i="2"/>
  <c r="I34" i="2"/>
  <c r="J36" i="2"/>
  <c r="I36" i="2"/>
  <c r="J28" i="2"/>
  <c r="I28" i="2"/>
  <c r="J20" i="2"/>
  <c r="I20" i="2"/>
  <c r="J22" i="2"/>
  <c r="I22" i="2"/>
  <c r="J19" i="2"/>
  <c r="I19" i="2"/>
  <c r="J21" i="7"/>
  <c r="I21" i="7"/>
  <c r="J33" i="2"/>
  <c r="I33" i="2"/>
  <c r="J13" i="2"/>
  <c r="I13" i="2"/>
  <c r="J15" i="2"/>
  <c r="I15" i="2"/>
  <c r="J32" i="2"/>
  <c r="I32" i="2"/>
  <c r="J8" i="13"/>
  <c r="I8" i="13"/>
  <c r="J8" i="6"/>
  <c r="I8" i="6"/>
  <c r="J35" i="2"/>
  <c r="I35" i="2"/>
  <c r="J27" i="2"/>
  <c r="I27" i="2"/>
  <c r="J14" i="2"/>
  <c r="I14" i="2"/>
  <c r="J14" i="14"/>
  <c r="I14" i="14"/>
  <c r="J21" i="2"/>
  <c r="I21" i="2"/>
  <c r="J26" i="2"/>
  <c r="I26" i="2"/>
  <c r="J25" i="2"/>
  <c r="I25" i="2"/>
  <c r="J8" i="5"/>
  <c r="I8" i="5"/>
  <c r="J31" i="14"/>
  <c r="J32" i="12"/>
  <c r="J21" i="10"/>
  <c r="J7" i="2"/>
  <c r="J10" i="8"/>
  <c r="J11" i="6"/>
  <c r="J20" i="7"/>
  <c r="J7" i="13"/>
  <c r="J12" i="2"/>
  <c r="J31" i="7"/>
  <c r="J32" i="14"/>
  <c r="J30" i="7"/>
  <c r="J12" i="6"/>
  <c r="J16" i="14"/>
  <c r="J28" i="7"/>
  <c r="J17" i="12"/>
  <c r="J24" i="2"/>
  <c r="J15" i="12"/>
  <c r="J13" i="14"/>
  <c r="J16" i="5"/>
  <c r="J28" i="5"/>
  <c r="J36" i="7"/>
  <c r="J31" i="10"/>
  <c r="J14" i="12"/>
  <c r="J21" i="9"/>
  <c r="J32" i="11"/>
  <c r="J24" i="14"/>
  <c r="J13" i="9"/>
  <c r="J16" i="10"/>
  <c r="L3" i="10"/>
  <c r="J7" i="10"/>
  <c r="J27" i="10"/>
  <c r="J23" i="12"/>
  <c r="J19" i="14"/>
  <c r="J16" i="9"/>
  <c r="J34" i="9"/>
  <c r="J23" i="11"/>
  <c r="J15" i="11"/>
  <c r="J11" i="11"/>
  <c r="J8" i="7"/>
  <c r="J17" i="14"/>
  <c r="J26" i="9"/>
  <c r="J30" i="9"/>
  <c r="J33" i="14"/>
  <c r="J24" i="5"/>
  <c r="J9" i="7"/>
  <c r="J17" i="10"/>
  <c r="J22" i="10"/>
  <c r="J35" i="9"/>
  <c r="J13" i="10"/>
  <c r="J36" i="5"/>
  <c r="L3" i="9"/>
  <c r="J7" i="9"/>
  <c r="J33" i="12"/>
  <c r="J25" i="14"/>
  <c r="J20" i="5"/>
  <c r="J12" i="10"/>
  <c r="J37" i="9"/>
  <c r="J17" i="9"/>
  <c r="J34" i="10"/>
  <c r="J15" i="9"/>
  <c r="J22" i="12"/>
  <c r="J33" i="7"/>
  <c r="J22" i="9"/>
  <c r="J11" i="10"/>
  <c r="J32" i="5"/>
  <c r="J25" i="7"/>
  <c r="J8" i="2"/>
  <c r="L3" i="2"/>
  <c r="L4" i="2" s="1"/>
  <c r="L2" i="4" s="1"/>
  <c r="J19" i="5"/>
  <c r="J26" i="11"/>
  <c r="J31" i="5"/>
  <c r="J26" i="14"/>
  <c r="J29" i="5"/>
  <c r="J24" i="12"/>
  <c r="J20" i="10"/>
  <c r="J31" i="12"/>
  <c r="J24" i="11"/>
  <c r="J29" i="14"/>
  <c r="J8" i="12"/>
  <c r="J23" i="5"/>
  <c r="J13" i="11"/>
  <c r="J37" i="12"/>
  <c r="J9" i="12"/>
  <c r="J30" i="10"/>
  <c r="J12" i="5"/>
  <c r="J9" i="2"/>
  <c r="J10" i="14"/>
  <c r="J18" i="5"/>
  <c r="J9" i="5"/>
  <c r="J28" i="11"/>
  <c r="J22" i="11"/>
  <c r="J14" i="11"/>
  <c r="J37" i="5"/>
  <c r="J10" i="5"/>
  <c r="J13" i="7"/>
  <c r="J33" i="9"/>
  <c r="J8" i="10"/>
  <c r="J11" i="9"/>
  <c r="J35" i="12"/>
  <c r="J13" i="12"/>
  <c r="J18" i="7"/>
  <c r="J29" i="9"/>
  <c r="J33" i="10"/>
  <c r="J10" i="11"/>
  <c r="J23" i="14"/>
  <c r="J20" i="14"/>
  <c r="J27" i="14"/>
  <c r="J12" i="9"/>
  <c r="J14" i="9"/>
  <c r="J34" i="11"/>
  <c r="J18" i="12"/>
  <c r="J28" i="14"/>
  <c r="J21" i="5"/>
  <c r="J10" i="10"/>
  <c r="J30" i="14"/>
  <c r="J35" i="11"/>
  <c r="J37" i="10"/>
  <c r="J17" i="5"/>
  <c r="J34" i="7"/>
  <c r="J15" i="10"/>
  <c r="J9" i="10"/>
  <c r="J12" i="11"/>
  <c r="J16" i="11"/>
  <c r="J28" i="10"/>
  <c r="J15" i="14"/>
  <c r="J10" i="9"/>
  <c r="J21" i="11"/>
  <c r="J12" i="14"/>
  <c r="J15" i="7"/>
  <c r="J23" i="7"/>
  <c r="J21" i="12"/>
  <c r="J9" i="14"/>
  <c r="J16" i="2"/>
  <c r="J36" i="12"/>
  <c r="J27" i="9"/>
  <c r="J37" i="2"/>
  <c r="J32" i="7"/>
  <c r="J19" i="12"/>
  <c r="J19" i="10"/>
  <c r="J20" i="11"/>
  <c r="J26" i="10"/>
  <c r="J23" i="2"/>
  <c r="J29" i="12"/>
  <c r="J17" i="7"/>
  <c r="J18" i="11"/>
  <c r="J30" i="2"/>
  <c r="J31" i="2"/>
  <c r="J8" i="11"/>
  <c r="J19" i="7"/>
  <c r="L3" i="11"/>
  <c r="J7" i="11"/>
  <c r="J29" i="10"/>
  <c r="J14" i="10"/>
  <c r="J20" i="12"/>
  <c r="J33" i="11"/>
  <c r="J15" i="5"/>
  <c r="J30" i="12"/>
  <c r="J35" i="7"/>
  <c r="J13" i="5"/>
  <c r="J25" i="12"/>
  <c r="J16" i="12"/>
  <c r="L3" i="5"/>
  <c r="J7" i="5"/>
  <c r="J25" i="10"/>
  <c r="J24" i="9"/>
  <c r="J22" i="14"/>
  <c r="L3" i="14"/>
  <c r="J7" i="14"/>
  <c r="J25" i="11"/>
  <c r="J30" i="5"/>
  <c r="J34" i="5"/>
  <c r="J29" i="7"/>
  <c r="J36" i="9"/>
  <c r="J30" i="11"/>
  <c r="J33" i="5"/>
  <c r="J27" i="12"/>
  <c r="J11" i="7"/>
  <c r="J11" i="5"/>
  <c r="J14" i="7"/>
  <c r="J8" i="9"/>
  <c r="J24" i="10"/>
  <c r="J10" i="12"/>
  <c r="L3" i="12"/>
  <c r="J7" i="12"/>
  <c r="J35" i="10"/>
  <c r="J26" i="5"/>
  <c r="J27" i="11"/>
  <c r="J11" i="14"/>
  <c r="J11" i="2"/>
  <c r="J22" i="7"/>
  <c r="J32" i="9"/>
  <c r="J10" i="7"/>
  <c r="J18" i="14"/>
  <c r="L3" i="7"/>
  <c r="J7" i="7"/>
  <c r="J26" i="7"/>
  <c r="J24" i="7"/>
  <c r="J17" i="11"/>
  <c r="J28" i="12"/>
  <c r="J26" i="12"/>
  <c r="J16" i="7"/>
  <c r="J23" i="9"/>
  <c r="J12" i="7"/>
  <c r="J25" i="9"/>
  <c r="J9" i="11"/>
  <c r="J36" i="11"/>
  <c r="J37" i="7"/>
  <c r="J11" i="12"/>
  <c r="J36" i="10"/>
  <c r="J32" i="10"/>
  <c r="J18" i="9"/>
  <c r="J27" i="7"/>
  <c r="J9" i="9"/>
  <c r="J19" i="11"/>
  <c r="J23" i="10"/>
  <c r="J21" i="14"/>
  <c r="J10" i="2"/>
  <c r="J29" i="11"/>
  <c r="J19" i="9"/>
  <c r="J18" i="10"/>
  <c r="J35" i="5"/>
  <c r="J22" i="5"/>
  <c r="J12" i="12"/>
  <c r="J31" i="9"/>
  <c r="J31" i="11"/>
  <c r="J17" i="2"/>
  <c r="J27" i="5"/>
  <c r="J25" i="5"/>
  <c r="J34" i="12"/>
  <c r="J14" i="5"/>
  <c r="J8" i="14"/>
  <c r="J28" i="9"/>
  <c r="J20" i="9"/>
  <c r="J24" i="13"/>
  <c r="J18" i="13"/>
  <c r="J36" i="13"/>
  <c r="J21" i="13"/>
  <c r="J19" i="13"/>
  <c r="J34" i="13"/>
  <c r="J14" i="13"/>
  <c r="J12" i="13"/>
  <c r="J20" i="13"/>
  <c r="J25" i="13"/>
  <c r="J22" i="13"/>
  <c r="J28" i="13"/>
  <c r="J13" i="13"/>
  <c r="J15" i="13"/>
  <c r="J26" i="13"/>
  <c r="J11" i="13"/>
  <c r="J32" i="13"/>
  <c r="J29" i="13"/>
  <c r="J9" i="13"/>
  <c r="J23" i="13"/>
  <c r="J33" i="13"/>
  <c r="J16" i="13"/>
  <c r="J27" i="13"/>
  <c r="J17" i="13"/>
  <c r="J35" i="13"/>
  <c r="L3" i="13"/>
  <c r="J30" i="13"/>
  <c r="J10" i="13"/>
  <c r="J31" i="13"/>
  <c r="J14" i="8"/>
  <c r="J27" i="8"/>
  <c r="J7" i="8"/>
  <c r="L3" i="8"/>
  <c r="J26" i="8"/>
  <c r="J20" i="8"/>
  <c r="J8" i="8"/>
  <c r="J18" i="8"/>
  <c r="J17" i="8"/>
  <c r="J31" i="8"/>
  <c r="J23" i="8"/>
  <c r="J16" i="8"/>
  <c r="J11" i="8"/>
  <c r="J25" i="8"/>
  <c r="J24" i="8"/>
  <c r="J34" i="8"/>
  <c r="J33" i="8"/>
  <c r="J28" i="8"/>
  <c r="J32" i="8"/>
  <c r="J9" i="8"/>
  <c r="J30" i="8"/>
  <c r="J13" i="8"/>
  <c r="J15" i="8"/>
  <c r="J12" i="8"/>
  <c r="J19" i="8"/>
  <c r="J36" i="8"/>
  <c r="J22" i="8"/>
  <c r="J29" i="8"/>
  <c r="J35" i="8"/>
  <c r="J21" i="8"/>
  <c r="J16" i="6"/>
  <c r="J21" i="6"/>
  <c r="J33" i="6"/>
  <c r="J36" i="6"/>
  <c r="J35" i="6"/>
  <c r="J24" i="6"/>
  <c r="J27" i="6"/>
  <c r="J29" i="6"/>
  <c r="J30" i="6"/>
  <c r="J14" i="6"/>
  <c r="J18" i="6"/>
  <c r="J17" i="6"/>
  <c r="J28" i="6"/>
  <c r="J31" i="6"/>
  <c r="J22" i="6"/>
  <c r="J20" i="6"/>
  <c r="J23" i="6"/>
  <c r="J13" i="6"/>
  <c r="J34" i="6"/>
  <c r="J10" i="6"/>
  <c r="J15" i="6"/>
  <c r="J7" i="6"/>
  <c r="L3" i="6"/>
  <c r="J26" i="6"/>
  <c r="J9" i="6"/>
  <c r="J19" i="6"/>
  <c r="J32" i="6"/>
  <c r="J25" i="6"/>
  <c r="J13" i="4"/>
  <c r="J22" i="4"/>
  <c r="J12" i="4"/>
  <c r="J18" i="4"/>
  <c r="J20" i="4"/>
  <c r="J24" i="4"/>
  <c r="J8" i="4"/>
  <c r="J14" i="4"/>
  <c r="J7" i="4"/>
  <c r="L3" i="4"/>
  <c r="J28" i="4"/>
  <c r="J23" i="4"/>
  <c r="J9" i="4"/>
  <c r="J29" i="4"/>
  <c r="J30" i="4"/>
  <c r="J10" i="4"/>
  <c r="J27" i="4"/>
  <c r="J17" i="4"/>
  <c r="J21" i="4"/>
  <c r="J25" i="4"/>
  <c r="J32" i="4"/>
  <c r="J19" i="4"/>
  <c r="J26" i="4"/>
  <c r="J34" i="4"/>
  <c r="J16" i="4"/>
  <c r="J33" i="4"/>
  <c r="J15" i="4"/>
  <c r="J31" i="4"/>
  <c r="J11" i="4"/>
  <c r="J2" i="11" l="1"/>
  <c r="J2" i="9"/>
  <c r="J2" i="14"/>
  <c r="J2" i="6"/>
  <c r="J2" i="8"/>
  <c r="J2" i="13"/>
  <c r="J2" i="12"/>
  <c r="J2" i="10"/>
  <c r="J2" i="5"/>
  <c r="J2" i="7"/>
  <c r="J2" i="2"/>
  <c r="J2" i="4"/>
  <c r="L4" i="4"/>
  <c r="L2" i="5" s="1"/>
  <c r="L4" i="5" s="1"/>
  <c r="L2" i="6" s="1"/>
  <c r="L4" i="6" s="1"/>
  <c r="L2" i="7" s="1"/>
  <c r="L4" i="7" s="1"/>
  <c r="L2" i="8" s="1"/>
  <c r="L4" i="8" s="1"/>
  <c r="L2" i="9" s="1"/>
  <c r="L4" i="9" s="1"/>
  <c r="L2" i="10" s="1"/>
  <c r="L4" i="10" s="1"/>
  <c r="L2" i="11" s="1"/>
  <c r="L4" i="11" s="1"/>
  <c r="L2" i="12" s="1"/>
  <c r="L4" i="12" s="1"/>
  <c r="L2" i="13" s="1"/>
  <c r="L4" i="13" s="1"/>
  <c r="L2" i="14" s="1"/>
  <c r="L4" i="14" s="1"/>
  <c r="J4" i="7"/>
  <c r="J4" i="5"/>
  <c r="J4" i="14"/>
  <c r="J4" i="12"/>
  <c r="J5" i="2"/>
  <c r="C4" i="4" s="1"/>
  <c r="J4" i="9"/>
  <c r="J4" i="4"/>
  <c r="J4" i="8"/>
  <c r="J4" i="11"/>
  <c r="J4" i="6"/>
  <c r="J4" i="2"/>
  <c r="J4" i="13"/>
  <c r="J4" i="10"/>
  <c r="J5" i="4" l="1"/>
  <c r="C4" i="5" s="1"/>
  <c r="J5" i="5" s="1"/>
  <c r="C4" i="6" s="1"/>
  <c r="J5" i="6" l="1"/>
  <c r="C4" i="7" s="1"/>
  <c r="J5" i="7" l="1"/>
  <c r="C4" i="8" s="1"/>
  <c r="J5" i="8" s="1"/>
  <c r="C4" i="9" s="1"/>
  <c r="J5" i="9" s="1"/>
  <c r="C4" i="10" s="1"/>
  <c r="J5" i="10" l="1"/>
  <c r="C4" i="11" s="1"/>
  <c r="J5" i="11" l="1"/>
  <c r="C4" i="12" s="1"/>
  <c r="J5" i="12" l="1"/>
  <c r="C4" i="13" s="1"/>
  <c r="J5" i="13" l="1"/>
  <c r="C4" i="14" s="1"/>
  <c r="J5" i="14" l="1"/>
</calcChain>
</file>

<file path=xl/sharedStrings.xml><?xml version="1.0" encoding="utf-8"?>
<sst xmlns="http://schemas.openxmlformats.org/spreadsheetml/2006/main" count="585" uniqueCount="100">
  <si>
    <t>Pausenlänge</t>
  </si>
  <si>
    <t>Feiertage</t>
  </si>
  <si>
    <t>*</t>
  </si>
  <si>
    <t>Arbeitszeitverwaltung</t>
  </si>
  <si>
    <t>Gearbeitete Std. (Monat)</t>
  </si>
  <si>
    <t>Überstd./Fehlstd. (Monat)</t>
  </si>
  <si>
    <t>Überstd./Fehlstd. (gesamt)</t>
  </si>
  <si>
    <t>Übertrag</t>
  </si>
  <si>
    <t>Tag</t>
  </si>
  <si>
    <t>Datum</t>
  </si>
  <si>
    <t>Status</t>
  </si>
  <si>
    <t>Anfang</t>
  </si>
  <si>
    <t>Pause</t>
  </si>
  <si>
    <t>Ende</t>
  </si>
  <si>
    <t>Gearbeitet</t>
  </si>
  <si>
    <t>Tagessoll</t>
  </si>
  <si>
    <t>Überstunden</t>
  </si>
  <si>
    <t>Sonstiges</t>
  </si>
  <si>
    <t>Bitte manuell ausfüllen aus dem Feld "Differenz"</t>
  </si>
  <si>
    <t xml:space="preserve"> Zeiterfassung für Allgemeines Personal</t>
  </si>
  <si>
    <t>Allgemein</t>
  </si>
  <si>
    <t xml:space="preserve">Mitarbeiter/in: </t>
  </si>
  <si>
    <t>&lt; Vor- und Nachname 
&lt; des Mitarbeiters</t>
  </si>
  <si>
    <t xml:space="preserve">Vorgesetze/r: </t>
  </si>
  <si>
    <t>&lt; Vor- und Nachname 
&lt; des Vorgesetzten</t>
  </si>
  <si>
    <t xml:space="preserve">Jahr: </t>
  </si>
  <si>
    <r>
      <t xml:space="preserve">&lt; Hier das </t>
    </r>
    <r>
      <rPr>
        <b/>
        <sz val="10"/>
        <color indexed="63"/>
        <rFont val="Arial"/>
        <family val="2"/>
      </rPr>
      <t>Jahr</t>
    </r>
    <r>
      <rPr>
        <sz val="10"/>
        <color indexed="63"/>
        <rFont val="Arial"/>
        <family val="2"/>
      </rPr>
      <t xml:space="preserve"> eingeben (</t>
    </r>
    <r>
      <rPr>
        <b/>
        <sz val="10"/>
        <color indexed="63"/>
        <rFont val="Arial"/>
        <family val="2"/>
      </rPr>
      <t xml:space="preserve">Achtung: </t>
    </r>
    <r>
      <rPr>
        <sz val="10"/>
        <color indexed="63"/>
        <rFont val="Arial"/>
        <family val="2"/>
      </rPr>
      <t>Bei der Eingabe einer neuen Jahreszahl werden alle
&lt; Monatsblätter gelöscht, und diese danach mit leeren Eingabefeldern wieder neu erstellt.)</t>
    </r>
  </si>
  <si>
    <t xml:space="preserve">Arbeitsstunden-Übertrag Vorjahr: </t>
  </si>
  <si>
    <r>
      <t xml:space="preserve">&lt; Hier den </t>
    </r>
    <r>
      <rPr>
        <b/>
        <sz val="10"/>
        <color indexed="63"/>
        <rFont val="Arial"/>
        <family val="2"/>
      </rPr>
      <t>Übertrag</t>
    </r>
    <r>
      <rPr>
        <sz val="10"/>
        <color indexed="63"/>
        <rFont val="Arial"/>
        <family val="2"/>
      </rPr>
      <t xml:space="preserve"> der </t>
    </r>
    <r>
      <rPr>
        <b/>
        <sz val="10"/>
        <color indexed="63"/>
        <rFont val="Arial"/>
        <family val="2"/>
      </rPr>
      <t>Arbeitsstunden</t>
    </r>
    <r>
      <rPr>
        <sz val="10"/>
        <color indexed="63"/>
        <rFont val="Arial"/>
        <family val="2"/>
      </rPr>
      <t xml:space="preserve"> des</t>
    </r>
    <r>
      <rPr>
        <b/>
        <sz val="10"/>
        <color indexed="63"/>
        <rFont val="Arial"/>
        <family val="2"/>
      </rPr>
      <t xml:space="preserve"> Vorjahres</t>
    </r>
    <r>
      <rPr>
        <sz val="10"/>
        <color indexed="63"/>
        <rFont val="Arial"/>
        <family val="2"/>
      </rPr>
      <t xml:space="preserve"> eingeben</t>
    </r>
  </si>
  <si>
    <t xml:space="preserve">Zeitmodus: </t>
  </si>
  <si>
    <t>Gleitzeit</t>
  </si>
  <si>
    <r>
      <t xml:space="preserve">&lt; Hier </t>
    </r>
    <r>
      <rPr>
        <b/>
        <sz val="10"/>
        <color indexed="63"/>
        <rFont val="Arial"/>
        <family val="2"/>
      </rPr>
      <t>über Auswahl-Liste</t>
    </r>
    <r>
      <rPr>
        <sz val="10"/>
        <color indexed="63"/>
        <rFont val="Arial"/>
        <family val="2"/>
      </rPr>
      <t xml:space="preserve"> den</t>
    </r>
    <r>
      <rPr>
        <b/>
        <sz val="10"/>
        <color indexed="63"/>
        <rFont val="Arial"/>
        <family val="2"/>
      </rPr>
      <t xml:space="preserve"> Zeitmodus </t>
    </r>
    <r>
      <rPr>
        <sz val="10"/>
        <color indexed="63"/>
        <rFont val="Arial"/>
        <family val="2"/>
      </rPr>
      <t xml:space="preserve">für </t>
    </r>
    <r>
      <rPr>
        <b/>
        <sz val="10"/>
        <color indexed="63"/>
        <rFont val="Arial"/>
        <family val="2"/>
      </rPr>
      <t>Gleitzeit</t>
    </r>
    <r>
      <rPr>
        <sz val="10"/>
        <color indexed="63"/>
        <rFont val="Arial"/>
        <family val="2"/>
      </rPr>
      <t xml:space="preserve"> oder </t>
    </r>
    <r>
      <rPr>
        <b/>
        <sz val="10"/>
        <color indexed="63"/>
        <rFont val="Arial"/>
        <family val="2"/>
      </rPr>
      <t>keine GZ</t>
    </r>
    <r>
      <rPr>
        <sz val="10"/>
        <color indexed="63"/>
        <rFont val="Arial"/>
        <family val="2"/>
      </rPr>
      <t xml:space="preserve"> (keine Gleitzeit) wählen</t>
    </r>
  </si>
  <si>
    <t xml:space="preserve">Zeitmodell: </t>
  </si>
  <si>
    <t>Vollzeit</t>
  </si>
  <si>
    <r>
      <t xml:space="preserve">&lt; Hier </t>
    </r>
    <r>
      <rPr>
        <b/>
        <sz val="10"/>
        <color indexed="63"/>
        <rFont val="Arial"/>
        <family val="2"/>
      </rPr>
      <t>über Auswahl-Liste</t>
    </r>
    <r>
      <rPr>
        <sz val="10"/>
        <color indexed="63"/>
        <rFont val="Arial"/>
        <family val="2"/>
      </rPr>
      <t xml:space="preserve"> das</t>
    </r>
    <r>
      <rPr>
        <b/>
        <sz val="10"/>
        <color indexed="63"/>
        <rFont val="Arial"/>
        <family val="2"/>
      </rPr>
      <t xml:space="preserve"> Zeitmodell</t>
    </r>
    <r>
      <rPr>
        <sz val="10"/>
        <color indexed="63"/>
        <rFont val="Arial"/>
        <family val="2"/>
      </rPr>
      <t xml:space="preserve"> für </t>
    </r>
    <r>
      <rPr>
        <b/>
        <sz val="10"/>
        <color indexed="62"/>
        <rFont val="Arial"/>
        <family val="2"/>
      </rPr>
      <t>Vollzeit</t>
    </r>
    <r>
      <rPr>
        <sz val="10"/>
        <color indexed="63"/>
        <rFont val="Arial"/>
        <family val="2"/>
      </rPr>
      <t xml:space="preserve"> oder</t>
    </r>
    <r>
      <rPr>
        <sz val="10"/>
        <color indexed="26"/>
        <rFont val="Arial"/>
        <family val="2"/>
      </rPr>
      <t xml:space="preserve"> </t>
    </r>
    <r>
      <rPr>
        <b/>
        <sz val="10"/>
        <color indexed="17"/>
        <rFont val="Arial"/>
        <family val="2"/>
      </rPr>
      <t>Teilzeit</t>
    </r>
    <r>
      <rPr>
        <sz val="10"/>
        <color indexed="26"/>
        <rFont val="Arial"/>
        <family val="2"/>
      </rPr>
      <t xml:space="preserve"> </t>
    </r>
    <r>
      <rPr>
        <sz val="10"/>
        <color indexed="63"/>
        <rFont val="Arial"/>
        <family val="2"/>
      </rPr>
      <t>wählen</t>
    </r>
  </si>
  <si>
    <t>Wochentage</t>
  </si>
  <si>
    <t>Kernzeit</t>
  </si>
  <si>
    <t>TAZ</t>
  </si>
  <si>
    <r>
      <t xml:space="preserve"> Beschreibung der Eingabe- und Berechnungsfelder 
</t>
    </r>
    <r>
      <rPr>
        <sz val="16"/>
        <color indexed="63"/>
        <rFont val="Arial"/>
        <family val="2"/>
      </rPr>
      <t xml:space="preserve"> </t>
    </r>
  </si>
  <si>
    <t>Gleitzeit Von</t>
  </si>
  <si>
    <t>Normal AZ Von</t>
  </si>
  <si>
    <t>Kernzeit Von</t>
  </si>
  <si>
    <t>Kernzeit Bis</t>
  </si>
  <si>
    <t>Normal AZ Bis</t>
  </si>
  <si>
    <t>Gleitzeit Bis</t>
  </si>
  <si>
    <t>Tages Arbeitszeit</t>
  </si>
  <si>
    <t>Mo</t>
  </si>
  <si>
    <t>Di</t>
  </si>
  <si>
    <t>Mi</t>
  </si>
  <si>
    <t>Do</t>
  </si>
  <si>
    <t>Fr</t>
  </si>
  <si>
    <t xml:space="preserve">Wochenarbeitszeit: </t>
  </si>
  <si>
    <t>&lt; Arbeitszeit pro Woche berechnet aus der Normalzeiteingabe von Mo.-Fr.</t>
  </si>
  <si>
    <t>&lt; aktueller Stand des Arbeiszeitstunden-Saldos
&lt; dieser Wert wird &lt; oder = -8 Std. und &gt; oder = 24 Std. Rot hinterlegt</t>
  </si>
  <si>
    <t>Gleitzeitkonto</t>
  </si>
  <si>
    <t>Urlaub (Monat)</t>
  </si>
  <si>
    <t>Urlaub (gesamt)</t>
  </si>
  <si>
    <t>Urlaubstage</t>
  </si>
  <si>
    <t>Urlaub Übertrag</t>
  </si>
  <si>
    <t xml:space="preserve"> Definition der Normalarbeitszeit (=Dienstplan) für die Woche</t>
  </si>
  <si>
    <t>Im Zeitmodus 'keine Gleitzeit' entfällt die Kernzeit</t>
  </si>
  <si>
    <t>&lt; Von- und Bis-Normalarbeitszeit für  im Format [hh:mm] im weissen Feld eingeben</t>
  </si>
  <si>
    <t xml:space="preserve"> Eingabestatus: OK</t>
  </si>
  <si>
    <t>Mehrarbeit</t>
  </si>
  <si>
    <t>Sollarbeit Std. (Monat)</t>
  </si>
  <si>
    <t>Code</t>
  </si>
  <si>
    <t>Zeitausgleich</t>
  </si>
  <si>
    <t>U oder u</t>
  </si>
  <si>
    <t>Z oder z</t>
  </si>
  <si>
    <t>Urlaub</t>
  </si>
  <si>
    <t>K oder k</t>
  </si>
  <si>
    <t>Krank</t>
  </si>
  <si>
    <t>V oder v</t>
  </si>
  <si>
    <t>Dienstverhinderung</t>
  </si>
  <si>
    <t>Anspruch Urlaubstage</t>
  </si>
  <si>
    <t>Urlaubstage-Übertrag Vorjahr</t>
  </si>
  <si>
    <t>AT</t>
  </si>
  <si>
    <t>Name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</si>
  <si>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</si>
  <si>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</si>
  <si>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</si>
  <si>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</si>
  <si>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</si>
  <si>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</si>
  <si>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</si>
  <si>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</si>
  <si>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</si>
  <si>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</si>
  <si>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</si>
  <si>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</si>
  <si>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Jahr</t>
  </si>
  <si>
    <t>Gültig ab Datum</t>
  </si>
  <si>
    <t>Gültig ab</t>
  </si>
  <si>
    <t>E oder e</t>
  </si>
  <si>
    <t>Essensgutschein (nur wenn mehr als 4h gearbeitet und im Büro anwesend)</t>
  </si>
  <si>
    <t>Sa</t>
  </si>
  <si>
    <t>So</t>
  </si>
  <si>
    <t>06.01.20120</t>
  </si>
  <si>
    <t>Do.</t>
  </si>
  <si>
    <t>Fr.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</si>
</sst>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€_-;\-* #,##0.00\ _€_-;_-* &quot;-&quot;??\ _€_-;_-@_-"/>
    <numFmt numFmtId="165" formatCode="[hh]:mm"/>
    <numFmt numFmtId="166" formatCode="mmmm"/>
    <numFmt numFmtId="167" formatCode="yyyy\-mm\-dd"/>
    <numFmt numFmtId="168" formatCode="0.00_ ;[Red]\-0.00\ "/>
    <numFmt numFmtId="169" formatCode="[h]:mm"/>
    <numFmt numFmtId="170" formatCode="h:mm;@"/>
    <numFmt numFmtId="171" formatCode="[$-F400]h:mm:ss\ AM/PM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0"/>
      <color indexed="63"/>
      <name val="Arial"/>
      <family val="2"/>
    </font>
    <font>
      <b/>
      <sz val="14"/>
      <color indexed="63"/>
      <name val="Arial"/>
      <family val="2"/>
    </font>
    <font>
      <b/>
      <sz val="12"/>
      <color indexed="63"/>
      <name val="Arial"/>
      <family val="2"/>
    </font>
    <font>
      <b/>
      <sz val="16"/>
      <color indexed="63"/>
      <name val="Arial"/>
      <family val="2"/>
    </font>
    <font>
      <sz val="11"/>
      <name val="Arial"/>
      <family val="2"/>
    </font>
    <font>
      <sz val="10"/>
      <color indexed="63"/>
      <name val="Arial"/>
      <family val="2"/>
    </font>
    <font>
      <b/>
      <sz val="10"/>
      <color indexed="63"/>
      <name val="Arial"/>
      <family val="2"/>
    </font>
    <font>
      <b/>
      <sz val="10"/>
      <color indexed="62"/>
      <name val="Arial"/>
      <family val="2"/>
    </font>
    <font>
      <sz val="10"/>
      <color indexed="26"/>
      <name val="Arial"/>
      <family val="2"/>
    </font>
    <font>
      <b/>
      <sz val="10"/>
      <color indexed="17"/>
      <name val="Arial"/>
      <family val="2"/>
    </font>
    <font>
      <b/>
      <sz val="28"/>
      <color indexed="63"/>
      <name val="Arial"/>
      <family val="2"/>
    </font>
    <font>
      <b/>
      <sz val="24"/>
      <color indexed="63"/>
      <name val="Arial"/>
      <family val="2"/>
    </font>
    <font>
      <b/>
      <sz val="14"/>
      <name val="Arial"/>
      <family val="2"/>
    </font>
    <font>
      <b/>
      <sz val="16"/>
      <color indexed="34"/>
      <name val="Arial"/>
      <family val="2"/>
    </font>
    <font>
      <b/>
      <sz val="18"/>
      <color indexed="34"/>
      <name val="Arial"/>
      <family val="2"/>
    </font>
    <font>
      <b/>
      <sz val="16"/>
      <color indexed="9"/>
      <name val="Arial"/>
      <family val="2"/>
    </font>
    <font>
      <sz val="16"/>
      <color indexed="63"/>
      <name val="Arial"/>
      <family val="2"/>
    </font>
    <font>
      <b/>
      <sz val="10"/>
      <color indexed="34"/>
      <name val="Arial"/>
      <family val="2"/>
    </font>
    <font>
      <b/>
      <sz val="10"/>
      <color indexed="9"/>
      <name val="Arial"/>
      <family val="2"/>
    </font>
    <font>
      <b/>
      <sz val="11"/>
      <color indexed="63"/>
      <name val="Arial"/>
      <family val="2"/>
    </font>
    <font>
      <b/>
      <sz val="11"/>
      <color indexed="9"/>
      <name val="Arial"/>
      <family val="2"/>
    </font>
    <font>
      <b/>
      <sz val="12"/>
      <name val="Arial"/>
      <family val="2"/>
    </font>
    <font>
      <b/>
      <sz val="11"/>
      <color rgb="FF333399"/>
      <name val="Arial"/>
      <family val="2"/>
    </font>
    <font>
      <sz val="12"/>
      <color rgb="FF333399"/>
      <name val="Arial"/>
      <family val="2"/>
    </font>
    <font>
      <b/>
      <sz val="12"/>
      <color rgb="FF333399"/>
      <name val="Arial"/>
      <family val="2"/>
    </font>
    <font>
      <sz val="20"/>
      <name val="Arial"/>
      <family val="2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EDC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9" fillId="11" borderId="0" applyNumberFormat="0" applyBorder="0" applyAlignment="0" applyProtection="0"/>
    <xf numFmtId="164" fontId="30" fillId="0" borderId="0" applyFont="0" applyFill="0" applyBorder="0" applyAlignment="0" applyProtection="0"/>
  </cellStyleXfs>
  <cellXfs count="149">
    <xf numFmtId="0" fontId="0" fillId="0" borderId="0" xfId="0"/>
    <xf numFmtId="20" fontId="0" fillId="0" borderId="0" xfId="0" applyNumberFormat="1"/>
    <xf numFmtId="1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2" fillId="0" borderId="0" xfId="0" applyFont="1"/>
    <xf numFmtId="0" fontId="1" fillId="0" borderId="0" xfId="0" applyFont="1"/>
    <xf numFmtId="0" fontId="7" fillId="3" borderId="6" xfId="0" applyNumberFormat="1" applyFont="1" applyFill="1" applyBorder="1" applyAlignment="1" applyProtection="1">
      <alignment horizontal="center" vertical="center"/>
      <protection locked="0"/>
    </xf>
    <xf numFmtId="168" fontId="7" fillId="5" borderId="9" xfId="0" applyNumberFormat="1" applyFont="1" applyFill="1" applyBorder="1" applyAlignment="1" applyProtection="1">
      <alignment horizontal="center" vertical="center"/>
    </xf>
    <xf numFmtId="168" fontId="25" fillId="5" borderId="6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vertical="center" textRotation="90"/>
    </xf>
    <xf numFmtId="168" fontId="7" fillId="0" borderId="11" xfId="0" applyNumberFormat="1" applyFont="1" applyFill="1" applyBorder="1" applyAlignment="1" applyProtection="1">
      <alignment horizontal="center" vertical="center"/>
      <protection locked="0"/>
    </xf>
    <xf numFmtId="168" fontId="24" fillId="4" borderId="12" xfId="0" applyNumberFormat="1" applyFont="1" applyFill="1" applyBorder="1" applyAlignment="1" applyProtection="1">
      <alignment horizontal="center" vertical="center"/>
    </xf>
    <xf numFmtId="167" fontId="5" fillId="6" borderId="17" xfId="0" applyNumberFormat="1" applyFont="1" applyFill="1" applyBorder="1" applyAlignment="1" applyProtection="1">
      <alignment horizontal="left" vertical="center"/>
    </xf>
    <xf numFmtId="167" fontId="6" fillId="6" borderId="17" xfId="0" applyNumberFormat="1" applyFont="1" applyFill="1" applyBorder="1" applyAlignment="1" applyProtection="1">
      <alignment horizontal="left" vertical="center"/>
    </xf>
    <xf numFmtId="167" fontId="6" fillId="6" borderId="18" xfId="0" applyNumberFormat="1" applyFont="1" applyFill="1" applyBorder="1" applyAlignment="1" applyProtection="1">
      <alignment vertical="top"/>
    </xf>
    <xf numFmtId="0" fontId="8" fillId="6" borderId="24" xfId="0" applyFont="1" applyFill="1" applyBorder="1" applyAlignment="1" applyProtection="1">
      <alignment wrapText="1"/>
    </xf>
    <xf numFmtId="0" fontId="8" fillId="6" borderId="25" xfId="0" applyFont="1" applyFill="1" applyBorder="1" applyAlignment="1" applyProtection="1">
      <alignment horizontal="left" wrapText="1"/>
    </xf>
    <xf numFmtId="0" fontId="2" fillId="7" borderId="28" xfId="0" applyFont="1" applyFill="1" applyBorder="1" applyAlignment="1" applyProtection="1">
      <alignment vertical="center"/>
    </xf>
    <xf numFmtId="0" fontId="20" fillId="7" borderId="29" xfId="0" applyFont="1" applyFill="1" applyBorder="1" applyAlignment="1" applyProtection="1">
      <alignment horizontal="center" vertical="center" wrapText="1"/>
    </xf>
    <xf numFmtId="20" fontId="7" fillId="7" borderId="30" xfId="0" applyNumberFormat="1" applyFont="1" applyFill="1" applyBorder="1" applyAlignment="1" applyProtection="1">
      <alignment horizontal="center" vertical="center"/>
    </xf>
    <xf numFmtId="20" fontId="7" fillId="7" borderId="31" xfId="0" applyNumberFormat="1" applyFont="1" applyFill="1" applyBorder="1" applyAlignment="1" applyProtection="1">
      <alignment horizontal="center" vertical="center"/>
    </xf>
    <xf numFmtId="20" fontId="7" fillId="7" borderId="32" xfId="0" applyNumberFormat="1" applyFont="1" applyFill="1" applyBorder="1" applyAlignment="1" applyProtection="1">
      <alignment horizontal="center" vertical="center"/>
    </xf>
    <xf numFmtId="0" fontId="21" fillId="8" borderId="41" xfId="0" applyFont="1" applyFill="1" applyBorder="1" applyAlignment="1" applyProtection="1">
      <alignment horizontal="center" vertical="center" wrapText="1"/>
    </xf>
    <xf numFmtId="0" fontId="21" fillId="8" borderId="42" xfId="0" applyFont="1" applyFill="1" applyBorder="1" applyAlignment="1" applyProtection="1">
      <alignment horizontal="center" vertical="center" wrapText="1"/>
    </xf>
    <xf numFmtId="0" fontId="21" fillId="8" borderId="43" xfId="0" applyFont="1" applyFill="1" applyBorder="1" applyAlignment="1" applyProtection="1">
      <alignment horizontal="center" vertical="center" wrapText="1"/>
    </xf>
    <xf numFmtId="20" fontId="23" fillId="8" borderId="44" xfId="0" applyNumberFormat="1" applyFont="1" applyFill="1" applyBorder="1" applyAlignment="1" applyProtection="1">
      <alignment horizontal="center" vertical="center"/>
    </xf>
    <xf numFmtId="20" fontId="23" fillId="8" borderId="45" xfId="0" applyNumberFormat="1" applyFont="1" applyFill="1" applyBorder="1" applyAlignment="1" applyProtection="1">
      <alignment horizontal="center" vertical="center"/>
    </xf>
    <xf numFmtId="20" fontId="23" fillId="8" borderId="46" xfId="0" applyNumberFormat="1" applyFont="1" applyFill="1" applyBorder="1" applyAlignment="1" applyProtection="1">
      <alignment horizontal="center" vertical="center"/>
    </xf>
    <xf numFmtId="0" fontId="15" fillId="9" borderId="28" xfId="0" applyFont="1" applyFill="1" applyBorder="1" applyAlignment="1" applyProtection="1">
      <alignment vertical="center"/>
    </xf>
    <xf numFmtId="0" fontId="9" fillId="9" borderId="29" xfId="0" applyFont="1" applyFill="1" applyBorder="1" applyAlignment="1" applyProtection="1">
      <alignment horizontal="center" vertical="center" wrapText="1"/>
    </xf>
    <xf numFmtId="20" fontId="22" fillId="9" borderId="47" xfId="0" applyNumberFormat="1" applyFont="1" applyFill="1" applyBorder="1" applyAlignment="1" applyProtection="1">
      <alignment horizontal="center" vertical="center"/>
    </xf>
    <xf numFmtId="20" fontId="22" fillId="9" borderId="48" xfId="0" applyNumberFormat="1" applyFont="1" applyFill="1" applyBorder="1" applyAlignment="1" applyProtection="1">
      <alignment horizontal="center" vertical="center"/>
    </xf>
    <xf numFmtId="20" fontId="22" fillId="9" borderId="49" xfId="0" applyNumberFormat="1" applyFont="1" applyFill="1" applyBorder="1" applyAlignment="1" applyProtection="1">
      <alignment horizontal="center" vertical="center"/>
    </xf>
    <xf numFmtId="20" fontId="22" fillId="9" borderId="50" xfId="0" applyNumberFormat="1" applyFont="1" applyFill="1" applyBorder="1" applyAlignment="1" applyProtection="1">
      <alignment horizontal="center" vertical="center"/>
    </xf>
    <xf numFmtId="20" fontId="22" fillId="9" borderId="51" xfId="0" applyNumberFormat="1" applyFont="1" applyFill="1" applyBorder="1" applyAlignment="1" applyProtection="1">
      <alignment horizontal="center" vertical="center"/>
    </xf>
    <xf numFmtId="20" fontId="22" fillId="9" borderId="52" xfId="0" applyNumberFormat="1" applyFont="1" applyFill="1" applyBorder="1" applyAlignment="1" applyProtection="1">
      <alignment horizontal="center" vertical="center"/>
    </xf>
    <xf numFmtId="0" fontId="5" fillId="6" borderId="56" xfId="0" applyFont="1" applyFill="1" applyBorder="1" applyAlignment="1" applyProtection="1">
      <alignment horizontal="center" vertical="center"/>
    </xf>
    <xf numFmtId="0" fontId="5" fillId="6" borderId="57" xfId="0" applyFont="1" applyFill="1" applyBorder="1" applyAlignment="1" applyProtection="1">
      <alignment horizontal="center" vertical="center"/>
    </xf>
    <xf numFmtId="0" fontId="5" fillId="6" borderId="10" xfId="0" applyFont="1" applyFill="1" applyBorder="1" applyAlignment="1" applyProtection="1">
      <alignment horizontal="center" vertical="center"/>
    </xf>
    <xf numFmtId="0" fontId="4" fillId="6" borderId="66" xfId="0" applyFont="1" applyFill="1" applyBorder="1" applyAlignment="1" applyProtection="1">
      <alignment horizontal="center" vertical="center" wrapText="1"/>
    </xf>
    <xf numFmtId="0" fontId="22" fillId="6" borderId="41" xfId="0" applyFont="1" applyFill="1" applyBorder="1" applyAlignment="1" applyProtection="1">
      <alignment horizontal="center" vertical="center" wrapText="1"/>
    </xf>
    <xf numFmtId="20" fontId="26" fillId="10" borderId="22" xfId="0" applyNumberFormat="1" applyFont="1" applyFill="1" applyBorder="1" applyAlignment="1" applyProtection="1">
      <alignment horizontal="center" vertical="center"/>
    </xf>
    <xf numFmtId="169" fontId="27" fillId="10" borderId="44" xfId="0" applyNumberFormat="1" applyFont="1" applyFill="1" applyBorder="1" applyAlignment="1" applyProtection="1">
      <alignment horizontal="center" vertical="center"/>
    </xf>
    <xf numFmtId="170" fontId="21" fillId="8" borderId="21" xfId="0" applyNumberFormat="1" applyFont="1" applyFill="1" applyBorder="1" applyAlignment="1" applyProtection="1">
      <alignment horizontal="center" vertical="center"/>
    </xf>
    <xf numFmtId="0" fontId="28" fillId="0" borderId="0" xfId="0" applyFont="1"/>
    <xf numFmtId="165" fontId="0" fillId="9" borderId="0" xfId="0" applyNumberFormat="1" applyFill="1"/>
    <xf numFmtId="165" fontId="0" fillId="12" borderId="0" xfId="0" applyNumberFormat="1" applyFill="1"/>
    <xf numFmtId="170" fontId="0" fillId="0" borderId="0" xfId="0" applyNumberFormat="1"/>
    <xf numFmtId="165" fontId="0" fillId="13" borderId="0" xfId="0" applyNumberFormat="1" applyFill="1"/>
    <xf numFmtId="0" fontId="29" fillId="11" borderId="0" xfId="1"/>
    <xf numFmtId="171" fontId="0" fillId="0" borderId="0" xfId="0" applyNumberFormat="1"/>
    <xf numFmtId="164" fontId="0" fillId="0" borderId="0" xfId="2" applyFont="1"/>
    <xf numFmtId="165" fontId="7" fillId="3" borderId="6" xfId="0" applyNumberFormat="1" applyFont="1" applyFill="1" applyBorder="1" applyAlignment="1" applyProtection="1">
      <alignment horizontal="center" vertical="center"/>
      <protection locked="0"/>
    </xf>
    <xf numFmtId="14" fontId="7" fillId="3" borderId="6" xfId="0" applyNumberFormat="1" applyFont="1" applyFill="1" applyBorder="1" applyAlignment="1" applyProtection="1">
      <alignment horizontal="center" vertical="center"/>
      <protection locked="0"/>
    </xf>
    <xf numFmtId="167" fontId="3" fillId="6" borderId="13" xfId="0" applyNumberFormat="1" applyFont="1" applyFill="1" applyBorder="1" applyAlignment="1" applyProtection="1">
      <alignment horizontal="left" vertical="center"/>
    </xf>
    <xf numFmtId="167" fontId="3" fillId="6" borderId="14" xfId="0" applyNumberFormat="1" applyFont="1" applyFill="1" applyBorder="1" applyAlignment="1" applyProtection="1">
      <alignment horizontal="left" vertical="center"/>
    </xf>
    <xf numFmtId="167" fontId="3" fillId="6" borderId="15" xfId="0" applyNumberFormat="1" applyFont="1" applyFill="1" applyBorder="1" applyAlignment="1" applyProtection="1">
      <alignment horizontal="left" vertical="center"/>
    </xf>
    <xf numFmtId="0" fontId="0" fillId="2" borderId="1" xfId="0" applyFill="1" applyBorder="1" applyAlignment="1" applyProtection="1">
      <alignment horizontal="center"/>
    </xf>
    <xf numFmtId="0" fontId="0" fillId="2" borderId="2" xfId="0" applyFill="1" applyBorder="1" applyAlignment="1" applyProtection="1">
      <alignment horizontal="center"/>
    </xf>
    <xf numFmtId="167" fontId="4" fillId="6" borderId="16" xfId="0" applyNumberFormat="1" applyFont="1" applyFill="1" applyBorder="1" applyAlignment="1" applyProtection="1">
      <alignment horizontal="left" vertical="top"/>
    </xf>
    <xf numFmtId="167" fontId="4" fillId="6" borderId="17" xfId="0" applyNumberFormat="1" applyFont="1" applyFill="1" applyBorder="1" applyAlignment="1" applyProtection="1">
      <alignment horizontal="left" vertical="top"/>
    </xf>
    <xf numFmtId="0" fontId="4" fillId="6" borderId="19" xfId="0" applyFont="1" applyFill="1" applyBorder="1" applyAlignment="1" applyProtection="1">
      <alignment horizontal="center" vertical="center" textRotation="90"/>
    </xf>
    <xf numFmtId="0" fontId="4" fillId="6" borderId="20" xfId="0" applyFont="1" applyFill="1" applyBorder="1" applyAlignment="1" applyProtection="1">
      <alignment horizontal="center" vertical="center" textRotation="90"/>
    </xf>
    <xf numFmtId="0" fontId="4" fillId="6" borderId="23" xfId="0" applyFont="1" applyFill="1" applyBorder="1" applyAlignment="1" applyProtection="1">
      <alignment horizontal="center" vertical="center" textRotation="90"/>
    </xf>
    <xf numFmtId="0" fontId="5" fillId="6" borderId="3" xfId="0" applyFont="1" applyFill="1" applyBorder="1" applyAlignment="1" applyProtection="1">
      <alignment horizontal="right" vertical="center"/>
    </xf>
    <xf numFmtId="0" fontId="5" fillId="6" borderId="4" xfId="0" applyFont="1" applyFill="1" applyBorder="1" applyAlignment="1" applyProtection="1">
      <alignment horizontal="right" vertical="center"/>
    </xf>
    <xf numFmtId="0" fontId="5" fillId="6" borderId="5" xfId="0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5" fillId="6" borderId="6" xfId="0" applyFont="1" applyFill="1" applyBorder="1" applyAlignment="1" applyProtection="1">
      <alignment horizontal="right" vertical="center"/>
    </xf>
    <xf numFmtId="0" fontId="5" fillId="6" borderId="7" xfId="0" applyFont="1" applyFill="1" applyBorder="1" applyAlignment="1" applyProtection="1">
      <alignment horizontal="right" vertical="center"/>
    </xf>
    <xf numFmtId="0" fontId="5" fillId="6" borderId="8" xfId="0" applyFont="1" applyFill="1" applyBorder="1" applyAlignment="1" applyProtection="1">
      <alignment horizontal="right" vertical="center"/>
    </xf>
    <xf numFmtId="0" fontId="7" fillId="3" borderId="6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7" fillId="3" borderId="8" xfId="0" applyFont="1" applyFill="1" applyBorder="1" applyAlignment="1" applyProtection="1">
      <alignment horizontal="left" vertical="center"/>
      <protection locked="0"/>
    </xf>
    <xf numFmtId="0" fontId="8" fillId="6" borderId="6" xfId="0" applyFont="1" applyFill="1" applyBorder="1" applyAlignment="1" applyProtection="1">
      <alignment horizontal="left" vertical="center"/>
    </xf>
    <xf numFmtId="0" fontId="8" fillId="6" borderId="7" xfId="0" applyFont="1" applyFill="1" applyBorder="1" applyAlignment="1" applyProtection="1">
      <alignment horizontal="left" vertical="center"/>
    </xf>
    <xf numFmtId="0" fontId="8" fillId="6" borderId="26" xfId="0" applyFont="1" applyFill="1" applyBorder="1" applyAlignment="1" applyProtection="1">
      <alignment horizontal="left" vertical="center"/>
    </xf>
    <xf numFmtId="0" fontId="8" fillId="6" borderId="6" xfId="0" applyNumberFormat="1" applyFont="1" applyFill="1" applyBorder="1" applyAlignment="1" applyProtection="1">
      <alignment horizontal="left" vertical="center" wrapText="1"/>
    </xf>
    <xf numFmtId="0" fontId="8" fillId="6" borderId="7" xfId="0" applyNumberFormat="1" applyFont="1" applyFill="1" applyBorder="1" applyAlignment="1" applyProtection="1">
      <alignment horizontal="left" vertical="center" wrapText="1"/>
    </xf>
    <xf numFmtId="0" fontId="8" fillId="6" borderId="26" xfId="0" applyNumberFormat="1" applyFont="1" applyFill="1" applyBorder="1" applyAlignment="1" applyProtection="1">
      <alignment horizontal="left" vertical="center" wrapText="1"/>
    </xf>
    <xf numFmtId="168" fontId="8" fillId="6" borderId="6" xfId="0" applyNumberFormat="1" applyFont="1" applyFill="1" applyBorder="1" applyAlignment="1" applyProtection="1">
      <alignment horizontal="left" vertical="center"/>
    </xf>
    <xf numFmtId="168" fontId="8" fillId="6" borderId="7" xfId="0" applyNumberFormat="1" applyFont="1" applyFill="1" applyBorder="1" applyAlignment="1" applyProtection="1">
      <alignment horizontal="left" vertical="center"/>
    </xf>
    <xf numFmtId="168" fontId="8" fillId="6" borderId="26" xfId="0" applyNumberFormat="1" applyFont="1" applyFill="1" applyBorder="1" applyAlignment="1" applyProtection="1">
      <alignment horizontal="left" vertical="center"/>
    </xf>
    <xf numFmtId="0" fontId="5" fillId="6" borderId="9" xfId="0" applyFont="1" applyFill="1" applyBorder="1" applyAlignment="1" applyProtection="1">
      <alignment horizontal="right" vertical="center"/>
    </xf>
    <xf numFmtId="0" fontId="5" fillId="6" borderId="21" xfId="0" applyFont="1" applyFill="1" applyBorder="1" applyAlignment="1" applyProtection="1">
      <alignment horizontal="right" vertical="center"/>
    </xf>
    <xf numFmtId="0" fontId="5" fillId="6" borderId="22" xfId="0" applyFont="1" applyFill="1" applyBorder="1" applyAlignment="1" applyProtection="1">
      <alignment horizontal="right" vertical="center"/>
    </xf>
    <xf numFmtId="168" fontId="8" fillId="6" borderId="9" xfId="0" applyNumberFormat="1" applyFont="1" applyFill="1" applyBorder="1" applyAlignment="1" applyProtection="1">
      <alignment horizontal="left" vertical="center"/>
    </xf>
    <xf numFmtId="168" fontId="8" fillId="6" borderId="21" xfId="0" applyNumberFormat="1" applyFont="1" applyFill="1" applyBorder="1" applyAlignment="1" applyProtection="1">
      <alignment horizontal="left" vertical="center"/>
    </xf>
    <xf numFmtId="168" fontId="8" fillId="6" borderId="27" xfId="0" applyNumberFormat="1" applyFont="1" applyFill="1" applyBorder="1" applyAlignment="1" applyProtection="1">
      <alignment horizontal="left" vertical="center"/>
    </xf>
    <xf numFmtId="0" fontId="5" fillId="0" borderId="11" xfId="0" applyFont="1" applyFill="1" applyBorder="1" applyAlignment="1" applyProtection="1">
      <alignment horizontal="right" vertical="center"/>
    </xf>
    <xf numFmtId="168" fontId="8" fillId="0" borderId="11" xfId="0" applyNumberFormat="1" applyFont="1" applyFill="1" applyBorder="1" applyAlignment="1" applyProtection="1">
      <alignment horizontal="left" vertical="center"/>
    </xf>
    <xf numFmtId="0" fontId="4" fillId="6" borderId="58" xfId="0" applyFont="1" applyFill="1" applyBorder="1" applyAlignment="1" applyProtection="1">
      <alignment horizontal="left" vertical="center"/>
    </xf>
    <xf numFmtId="0" fontId="4" fillId="6" borderId="59" xfId="0" applyFont="1" applyFill="1" applyBorder="1" applyAlignment="1" applyProtection="1">
      <alignment horizontal="left" vertical="center"/>
    </xf>
    <xf numFmtId="0" fontId="4" fillId="6" borderId="60" xfId="0" applyFont="1" applyFill="1" applyBorder="1" applyAlignment="1" applyProtection="1">
      <alignment horizontal="left" vertical="center"/>
    </xf>
    <xf numFmtId="0" fontId="4" fillId="6" borderId="53" xfId="0" applyFont="1" applyFill="1" applyBorder="1" applyAlignment="1" applyProtection="1">
      <alignment horizontal="center" vertical="center" textRotation="90" wrapText="1"/>
    </xf>
    <xf numFmtId="0" fontId="4" fillId="6" borderId="54" xfId="0" applyFont="1" applyFill="1" applyBorder="1" applyAlignment="1" applyProtection="1">
      <alignment horizontal="center" vertical="center" textRotation="90" wrapText="1"/>
    </xf>
    <xf numFmtId="0" fontId="4" fillId="6" borderId="55" xfId="0" applyFont="1" applyFill="1" applyBorder="1" applyAlignment="1" applyProtection="1">
      <alignment horizontal="center" vertical="center" textRotation="90" wrapText="1"/>
    </xf>
    <xf numFmtId="0" fontId="13" fillId="9" borderId="33" xfId="0" applyFont="1" applyFill="1" applyBorder="1" applyAlignment="1" applyProtection="1">
      <alignment horizontal="center" vertical="center"/>
    </xf>
    <xf numFmtId="0" fontId="13" fillId="9" borderId="34" xfId="0" applyFont="1" applyFill="1" applyBorder="1" applyAlignment="1" applyProtection="1">
      <alignment horizontal="center" vertical="center"/>
    </xf>
    <xf numFmtId="0" fontId="13" fillId="9" borderId="35" xfId="0" applyFont="1" applyFill="1" applyBorder="1" applyAlignment="1" applyProtection="1">
      <alignment horizontal="center" vertical="center"/>
    </xf>
    <xf numFmtId="169" fontId="14" fillId="6" borderId="61" xfId="0" applyNumberFormat="1" applyFont="1" applyFill="1" applyBorder="1" applyAlignment="1" applyProtection="1">
      <alignment horizontal="left" vertical="center" wrapText="1"/>
    </xf>
    <xf numFmtId="169" fontId="14" fillId="6" borderId="62" xfId="0" applyNumberFormat="1" applyFont="1" applyFill="1" applyBorder="1" applyAlignment="1" applyProtection="1">
      <alignment horizontal="left" vertical="center" wrapText="1"/>
    </xf>
    <xf numFmtId="169" fontId="14" fillId="6" borderId="63" xfId="0" applyNumberFormat="1" applyFont="1" applyFill="1" applyBorder="1" applyAlignment="1" applyProtection="1">
      <alignment horizontal="left" vertical="center" wrapText="1"/>
    </xf>
    <xf numFmtId="0" fontId="16" fillId="7" borderId="33" xfId="0" applyFont="1" applyFill="1" applyBorder="1" applyAlignment="1" applyProtection="1">
      <alignment horizontal="center" vertical="center" wrapText="1"/>
    </xf>
    <xf numFmtId="0" fontId="16" fillId="7" borderId="34" xfId="0" applyFont="1" applyFill="1" applyBorder="1" applyAlignment="1" applyProtection="1">
      <alignment horizontal="center" vertical="center" wrapText="1"/>
    </xf>
    <xf numFmtId="0" fontId="16" fillId="7" borderId="35" xfId="0" applyFont="1" applyFill="1" applyBorder="1" applyAlignment="1" applyProtection="1">
      <alignment horizontal="center" vertical="center" wrapText="1"/>
    </xf>
    <xf numFmtId="169" fontId="9" fillId="6" borderId="33" xfId="0" applyNumberFormat="1" applyFont="1" applyFill="1" applyBorder="1" applyAlignment="1" applyProtection="1">
      <alignment horizontal="left" vertical="center" wrapText="1" indent="1"/>
    </xf>
    <xf numFmtId="169" fontId="9" fillId="6" borderId="34" xfId="0" applyNumberFormat="1" applyFont="1" applyFill="1" applyBorder="1" applyAlignment="1" applyProtection="1">
      <alignment horizontal="left" vertical="center" wrapText="1" indent="1"/>
    </xf>
    <xf numFmtId="169" fontId="9" fillId="6" borderId="64" xfId="0" applyNumberFormat="1" applyFont="1" applyFill="1" applyBorder="1" applyAlignment="1" applyProtection="1">
      <alignment horizontal="left" vertical="center" wrapText="1" indent="1"/>
    </xf>
    <xf numFmtId="169" fontId="9" fillId="6" borderId="65" xfId="0" applyNumberFormat="1" applyFont="1" applyFill="1" applyBorder="1" applyAlignment="1" applyProtection="1">
      <alignment horizontal="left" vertical="center" wrapText="1" indent="1"/>
    </xf>
    <xf numFmtId="169" fontId="9" fillId="6" borderId="59" xfId="0" applyNumberFormat="1" applyFont="1" applyFill="1" applyBorder="1" applyAlignment="1" applyProtection="1">
      <alignment horizontal="left" vertical="center" wrapText="1" indent="1"/>
    </xf>
    <xf numFmtId="169" fontId="9" fillId="6" borderId="60" xfId="0" applyNumberFormat="1" applyFont="1" applyFill="1" applyBorder="1" applyAlignment="1" applyProtection="1">
      <alignment horizontal="left" vertical="center" wrapText="1" indent="1"/>
    </xf>
    <xf numFmtId="0" fontId="17" fillId="7" borderId="36" xfId="0" applyFont="1" applyFill="1" applyBorder="1" applyAlignment="1" applyProtection="1">
      <alignment horizontal="center" vertical="center" wrapText="1"/>
    </xf>
    <xf numFmtId="0" fontId="17" fillId="7" borderId="0" xfId="0" applyFont="1" applyFill="1" applyBorder="1" applyAlignment="1" applyProtection="1">
      <alignment horizontal="center" vertical="center" wrapText="1"/>
    </xf>
    <xf numFmtId="0" fontId="17" fillId="7" borderId="37" xfId="0" applyFont="1" applyFill="1" applyBorder="1" applyAlignment="1" applyProtection="1">
      <alignment horizontal="center" vertical="center" wrapText="1"/>
    </xf>
    <xf numFmtId="0" fontId="18" fillId="8" borderId="38" xfId="0" applyFont="1" applyFill="1" applyBorder="1" applyAlignment="1" applyProtection="1">
      <alignment horizontal="center" vertical="center" wrapText="1"/>
    </xf>
    <xf numFmtId="0" fontId="18" fillId="8" borderId="39" xfId="0" applyFont="1" applyFill="1" applyBorder="1" applyAlignment="1" applyProtection="1">
      <alignment horizontal="center" vertical="center"/>
    </xf>
    <xf numFmtId="0" fontId="18" fillId="8" borderId="40" xfId="0" applyFont="1" applyFill="1" applyBorder="1" applyAlignment="1" applyProtection="1">
      <alignment horizontal="center" vertical="center"/>
    </xf>
    <xf numFmtId="0" fontId="6" fillId="6" borderId="67" xfId="0" applyFont="1" applyFill="1" applyBorder="1" applyAlignment="1" applyProtection="1">
      <alignment horizontal="left" vertical="center" wrapText="1"/>
    </xf>
    <xf numFmtId="0" fontId="6" fillId="6" borderId="34" xfId="0" applyFont="1" applyFill="1" applyBorder="1" applyAlignment="1" applyProtection="1">
      <alignment horizontal="left" vertical="center" wrapText="1"/>
    </xf>
    <xf numFmtId="0" fontId="6" fillId="6" borderId="64" xfId="0" applyFont="1" applyFill="1" applyBorder="1" applyAlignment="1" applyProtection="1">
      <alignment horizontal="left" vertical="center" wrapText="1"/>
    </xf>
    <xf numFmtId="0" fontId="8" fillId="6" borderId="68" xfId="0" applyFont="1" applyFill="1" applyBorder="1" applyAlignment="1" applyProtection="1">
      <alignment horizontal="justify" vertical="center" wrapText="1"/>
    </xf>
    <xf numFmtId="0" fontId="8" fillId="6" borderId="69" xfId="0" applyFont="1" applyFill="1" applyBorder="1" applyAlignment="1" applyProtection="1">
      <alignment horizontal="justify" vertical="center" wrapText="1"/>
    </xf>
    <xf numFmtId="0" fontId="8" fillId="6" borderId="70" xfId="0" applyFont="1" applyFill="1" applyBorder="1" applyAlignment="1" applyProtection="1">
      <alignment horizontal="justify" vertical="center" wrapText="1"/>
    </xf>
    <xf numFmtId="20" fontId="8" fillId="6" borderId="3" xfId="0" applyNumberFormat="1" applyFont="1" applyFill="1" applyBorder="1" applyAlignment="1" applyProtection="1">
      <alignment horizontal="left" vertical="center" wrapText="1"/>
    </xf>
    <xf numFmtId="20" fontId="8" fillId="6" borderId="4" xfId="0" applyNumberFormat="1" applyFont="1" applyFill="1" applyBorder="1" applyAlignment="1" applyProtection="1">
      <alignment horizontal="left" vertical="center" wrapText="1"/>
    </xf>
    <xf numFmtId="20" fontId="8" fillId="6" borderId="71" xfId="0" applyNumberFormat="1" applyFont="1" applyFill="1" applyBorder="1" applyAlignment="1" applyProtection="1">
      <alignment horizontal="left" vertical="center" wrapText="1"/>
    </xf>
    <xf numFmtId="20" fontId="8" fillId="6" borderId="6" xfId="0" applyNumberFormat="1" applyFont="1" applyFill="1" applyBorder="1" applyAlignment="1" applyProtection="1">
      <alignment horizontal="left" vertical="center" wrapText="1"/>
    </xf>
    <xf numFmtId="20" fontId="8" fillId="6" borderId="7" xfId="0" applyNumberFormat="1" applyFont="1" applyFill="1" applyBorder="1" applyAlignment="1" applyProtection="1">
      <alignment horizontal="left" vertical="center" wrapText="1"/>
    </xf>
    <xf numFmtId="20" fontId="8" fillId="6" borderId="26" xfId="0" applyNumberFormat="1" applyFont="1" applyFill="1" applyBorder="1" applyAlignment="1" applyProtection="1">
      <alignment horizontal="left" vertical="center" wrapText="1"/>
    </xf>
    <xf numFmtId="20" fontId="8" fillId="6" borderId="72" xfId="0" applyNumberFormat="1" applyFont="1" applyFill="1" applyBorder="1" applyAlignment="1" applyProtection="1">
      <alignment horizontal="left" vertical="center" wrapText="1"/>
    </xf>
    <xf numFmtId="20" fontId="8" fillId="6" borderId="11" xfId="0" applyNumberFormat="1" applyFont="1" applyFill="1" applyBorder="1" applyAlignment="1" applyProtection="1">
      <alignment horizontal="left" vertical="center" wrapText="1"/>
    </xf>
    <xf numFmtId="20" fontId="8" fillId="6" borderId="73" xfId="0" applyNumberFormat="1" applyFont="1" applyFill="1" applyBorder="1" applyAlignment="1" applyProtection="1">
      <alignment horizontal="left" vertical="center" wrapText="1"/>
    </xf>
    <xf numFmtId="0" fontId="24" fillId="6" borderId="57" xfId="0" applyFont="1" applyFill="1" applyBorder="1" applyAlignment="1" applyProtection="1">
      <alignment horizontal="right" vertical="center"/>
    </xf>
    <xf numFmtId="0" fontId="24" fillId="6" borderId="7" xfId="0" applyFont="1" applyFill="1" applyBorder="1" applyAlignment="1" applyProtection="1">
      <alignment horizontal="right" vertical="center"/>
    </xf>
    <xf numFmtId="0" fontId="24" fillId="6" borderId="51" xfId="0" applyFont="1" applyFill="1" applyBorder="1" applyAlignment="1" applyProtection="1">
      <alignment horizontal="right" vertical="center"/>
    </xf>
    <xf numFmtId="168" fontId="8" fillId="6" borderId="74" xfId="0" applyNumberFormat="1" applyFont="1" applyFill="1" applyBorder="1" applyAlignment="1" applyProtection="1">
      <alignment horizontal="left" vertical="center" wrapText="1"/>
    </xf>
    <xf numFmtId="168" fontId="8" fillId="6" borderId="75" xfId="0" applyNumberFormat="1" applyFont="1" applyFill="1" applyBorder="1" applyAlignment="1" applyProtection="1">
      <alignment horizontal="left" vertical="center" wrapText="1"/>
    </xf>
    <xf numFmtId="168" fontId="8" fillId="6" borderId="76" xfId="0" applyNumberFormat="1" applyFont="1" applyFill="1" applyBorder="1" applyAlignment="1" applyProtection="1">
      <alignment horizontal="left" vertical="center" wrapText="1"/>
    </xf>
    <xf numFmtId="0" fontId="24" fillId="6" borderId="56" xfId="0" applyFont="1" applyFill="1" applyBorder="1" applyAlignment="1" applyProtection="1">
      <alignment horizontal="right" vertical="center"/>
    </xf>
    <xf numFmtId="0" fontId="24" fillId="6" borderId="21" xfId="0" applyFont="1" applyFill="1" applyBorder="1" applyAlignment="1" applyProtection="1">
      <alignment horizontal="right" vertical="center"/>
    </xf>
    <xf numFmtId="0" fontId="24" fillId="6" borderId="50" xfId="0" applyFont="1" applyFill="1" applyBorder="1" applyAlignment="1" applyProtection="1">
      <alignment horizontal="right" vertical="center"/>
    </xf>
    <xf numFmtId="169" fontId="8" fillId="6" borderId="9" xfId="0" applyNumberFormat="1" applyFont="1" applyFill="1" applyBorder="1" applyAlignment="1" applyProtection="1">
      <alignment horizontal="left" vertical="center" wrapText="1"/>
    </xf>
    <xf numFmtId="169" fontId="8" fillId="6" borderId="21" xfId="0" applyNumberFormat="1" applyFont="1" applyFill="1" applyBorder="1" applyAlignment="1" applyProtection="1">
      <alignment horizontal="left" vertical="center" wrapText="1"/>
    </xf>
    <xf numFmtId="169" fontId="8" fillId="6" borderId="27" xfId="0" applyNumberFormat="1" applyFont="1" applyFill="1" applyBorder="1" applyAlignment="1" applyProtection="1">
      <alignment horizontal="left" vertical="center" wrapText="1"/>
    </xf>
    <xf numFmtId="0" fontId="28" fillId="0" borderId="0" xfId="0" applyFont="1" applyAlignment="1">
      <alignment horizontal="left"/>
    </xf>
  </cellXfs>
  <cellStyles count="3">
    <cellStyle name="Akzent1" xfId="1" builtinId="29"/>
    <cellStyle name="Komma" xfId="2" builtinId="3"/>
    <cellStyle name="Standard" xfId="0" builtinId="0"/>
  </cellStyles>
  <dxfs count="106"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color auto="1"/>
      </font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8"/>
      </font>
      <fill>
        <patternFill>
          <bgColor indexed="29"/>
        </patternFill>
      </fill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8"/>
      </font>
      <fill>
        <patternFill>
          <bgColor indexed="29"/>
        </patternFill>
      </fill>
    </dxf>
    <dxf>
      <fill>
        <patternFill>
          <bgColor indexed="37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8"/>
      </font>
      <fill>
        <patternFill>
          <bgColor indexed="29"/>
        </patternFill>
      </fill>
    </dxf>
    <dxf>
      <font>
        <color rgb="FF00B050"/>
      </font>
    </dxf>
    <dxf>
      <font>
        <color rgb="FF0070C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25"/>
        </patternFill>
      </fill>
    </dxf>
    <dxf>
      <fill>
        <patternFill>
          <bgColor indexed="37"/>
        </patternFill>
      </fill>
    </dxf>
    <dxf>
      <font>
        <condense val="0"/>
        <extend val="0"/>
        <color indexed="12"/>
      </font>
    </dxf>
    <dxf>
      <font>
        <b/>
        <i val="0"/>
        <condense val="0"/>
        <extend val="0"/>
        <color indexed="8"/>
      </font>
      <fill>
        <patternFill>
          <bgColor indexed="29"/>
        </patternFill>
      </fill>
    </dxf>
    <dxf>
      <fill>
        <patternFill>
          <bgColor indexed="37"/>
        </patternFill>
      </fill>
    </dxf>
    <dxf>
      <font>
        <b/>
        <i val="0"/>
        <condense val="0"/>
        <extend val="0"/>
        <color indexed="10"/>
      </font>
      <fill>
        <patternFill>
          <bgColor indexed="9"/>
        </patternFill>
      </fill>
    </dxf>
    <dxf>
      <font>
        <condense val="0"/>
        <extend val="0"/>
        <color indexed="12"/>
      </font>
      <fill>
        <patternFill>
          <bgColor indexed="9"/>
        </patternFill>
      </fill>
    </dxf>
    <dxf>
      <font>
        <condense val="0"/>
        <extend val="0"/>
        <color indexed="17"/>
      </font>
      <fill>
        <patternFill patternType="solid">
          <bgColor indexed="9"/>
        </patternFill>
      </fill>
    </dxf>
    <dxf>
      <font>
        <condense val="0"/>
        <extend val="0"/>
        <color indexed="26"/>
      </font>
      <fill>
        <patternFill>
          <bgColor indexed="26"/>
        </patternFill>
      </fill>
    </dxf>
    <dxf>
      <font>
        <condense val="0"/>
        <extend val="0"/>
      </font>
      <fill>
        <patternFill>
          <bgColor indexed="10"/>
        </patternFill>
      </fill>
    </dxf>
    <dxf>
      <font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17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8"/>
      </font>
      <fill>
        <patternFill>
          <bgColor indexed="29"/>
        </patternFill>
      </fill>
    </dxf>
    <dxf>
      <font>
        <condense val="0"/>
        <extend val="0"/>
        <color indexed="10"/>
      </font>
    </dxf>
    <dxf>
      <font>
        <condense val="0"/>
        <extend val="0"/>
      </font>
      <fill>
        <patternFill>
          <bgColor indexed="10"/>
        </patternFill>
      </fill>
    </dxf>
    <dxf>
      <font>
        <condense val="0"/>
        <extend val="0"/>
      </font>
      <fill>
        <patternFill>
          <bgColor indexed="26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</font>
      <fill>
        <patternFill>
          <bgColor indexed="25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7"/>
      </font>
      <fill>
        <patternFill>
          <bgColor indexed="25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17"/>
      </font>
    </dxf>
    <dxf>
      <fill>
        <patternFill>
          <bgColor indexed="2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zoomScale="80" zoomScaleNormal="80" workbookViewId="0">
      <selection activeCell="T9" sqref="T9"/>
    </sheetView>
  </sheetViews>
  <sheetFormatPr baseColWidth="10" defaultRowHeight="12.3" x14ac:dyDescent="0.4"/>
  <cols>
    <col min="1" max="1" width="13.5546875" customWidth="1"/>
    <col min="14" max="14" width="12.27734375" bestFit="1" customWidth="1"/>
  </cols>
  <sheetData>
    <row r="1" spans="1:18" ht="25.5" thickTop="1" x14ac:dyDescent="0.4">
      <c r="D1" s="5" t="s">
        <v>1</v>
      </c>
      <c r="F1" s="55" t="s">
        <v>19</v>
      </c>
      <c r="G1" s="56"/>
      <c r="H1" s="56"/>
      <c r="I1" s="56"/>
      <c r="J1" s="56"/>
      <c r="K1" s="56"/>
      <c r="L1" s="56"/>
      <c r="M1" s="56"/>
      <c r="N1" s="56"/>
      <c r="O1" s="56"/>
      <c r="P1" s="56"/>
      <c r="Q1" s="57"/>
      <c r="R1" s="58"/>
    </row>
    <row r="2" spans="1:18" ht="20.399999999999999" thickBot="1" x14ac:dyDescent="0.45">
      <c r="A2" s="5"/>
      <c r="D2" s="2">
        <v>42369</v>
      </c>
      <c r="F2" s="60" t="str">
        <f>" Konfigurationstabelle"</f>
        <v xml:space="preserve"> Konfigurationstabelle</v>
      </c>
      <c r="G2" s="61"/>
      <c r="H2" s="61"/>
      <c r="I2" s="61"/>
      <c r="J2" s="61"/>
      <c r="K2" s="61"/>
      <c r="L2" s="13"/>
      <c r="M2" s="14"/>
      <c r="N2" s="14"/>
      <c r="O2" s="14"/>
      <c r="P2" s="14"/>
      <c r="Q2" s="15"/>
      <c r="R2" s="59"/>
    </row>
    <row r="3" spans="1:18" ht="40.5" customHeight="1" thickTop="1" x14ac:dyDescent="0.4">
      <c r="A3" s="5"/>
      <c r="B3" s="1"/>
      <c r="D3" s="2" t="s">
        <v>97</v>
      </c>
      <c r="F3" s="62" t="s">
        <v>20</v>
      </c>
      <c r="G3" s="65" t="s">
        <v>21</v>
      </c>
      <c r="H3" s="66"/>
      <c r="I3" s="66"/>
      <c r="J3" s="66"/>
      <c r="K3" s="66"/>
      <c r="L3" s="66"/>
      <c r="M3" s="67"/>
      <c r="N3" s="68"/>
      <c r="O3" s="69"/>
      <c r="P3" s="69"/>
      <c r="Q3" s="70"/>
      <c r="R3" s="16" t="s">
        <v>22</v>
      </c>
    </row>
    <row r="4" spans="1:18" ht="49" customHeight="1" x14ac:dyDescent="0.4">
      <c r="A4" s="5" t="s">
        <v>0</v>
      </c>
      <c r="B4" s="1">
        <v>2.0833333333333332E-2</v>
      </c>
      <c r="D4" s="2">
        <v>42472</v>
      </c>
      <c r="F4" s="63"/>
      <c r="G4" s="71" t="s">
        <v>23</v>
      </c>
      <c r="H4" s="72"/>
      <c r="I4" s="72"/>
      <c r="J4" s="72"/>
      <c r="K4" s="72"/>
      <c r="L4" s="72"/>
      <c r="M4" s="73"/>
      <c r="N4" s="74"/>
      <c r="O4" s="75"/>
      <c r="P4" s="75"/>
      <c r="Q4" s="76"/>
      <c r="R4" s="17" t="s">
        <v>24</v>
      </c>
    </row>
    <row r="5" spans="1:18" ht="15" x14ac:dyDescent="0.4">
      <c r="A5" s="5"/>
      <c r="B5" s="48"/>
      <c r="D5" s="2">
        <v>42490</v>
      </c>
      <c r="F5" s="63"/>
      <c r="G5" s="71" t="s">
        <v>92</v>
      </c>
      <c r="H5" s="72"/>
      <c r="I5" s="72"/>
      <c r="J5" s="72"/>
      <c r="K5" s="72"/>
      <c r="L5" s="72"/>
      <c r="M5" s="73"/>
      <c r="N5" s="54">
        <v>42369</v>
      </c>
      <c r="O5" s="77" t="s">
        <v>91</v>
      </c>
      <c r="P5" s="78"/>
      <c r="Q5" s="78"/>
      <c r="R5" s="79"/>
    </row>
    <row r="6" spans="1:18" ht="15" x14ac:dyDescent="0.4">
      <c r="A6" s="5"/>
      <c r="D6" s="2">
        <v>42510</v>
      </c>
      <c r="F6" s="63"/>
      <c r="G6" s="71" t="s">
        <v>25</v>
      </c>
      <c r="H6" s="72"/>
      <c r="I6" s="72"/>
      <c r="J6" s="72"/>
      <c r="K6" s="72"/>
      <c r="L6" s="72"/>
      <c r="M6" s="73"/>
      <c r="N6" s="7">
        <v>2020</v>
      </c>
      <c r="O6" s="80" t="s">
        <v>26</v>
      </c>
      <c r="P6" s="81"/>
      <c r="Q6" s="81"/>
      <c r="R6" s="82"/>
    </row>
    <row r="7" spans="1:18" ht="15" x14ac:dyDescent="0.4">
      <c r="D7" s="2">
        <v>42521</v>
      </c>
      <c r="F7" s="63"/>
      <c r="G7" s="71" t="s">
        <v>27</v>
      </c>
      <c r="H7" s="72"/>
      <c r="I7" s="72"/>
      <c r="J7" s="72"/>
      <c r="K7" s="72"/>
      <c r="L7" s="72"/>
      <c r="M7" s="73"/>
      <c r="N7" s="53"/>
      <c r="O7" s="83" t="s">
        <v>28</v>
      </c>
      <c r="P7" s="84"/>
      <c r="Q7" s="84"/>
      <c r="R7" s="85"/>
    </row>
    <row r="8" spans="1:18" ht="15" x14ac:dyDescent="0.4">
      <c r="D8" s="2">
        <v>42531</v>
      </c>
      <c r="F8" s="63"/>
      <c r="G8" s="86" t="s">
        <v>29</v>
      </c>
      <c r="H8" s="87"/>
      <c r="I8" s="87"/>
      <c r="J8" s="87"/>
      <c r="K8" s="87"/>
      <c r="L8" s="87"/>
      <c r="M8" s="88"/>
      <c r="N8" s="8" t="s">
        <v>30</v>
      </c>
      <c r="O8" s="89" t="s">
        <v>31</v>
      </c>
      <c r="P8" s="90"/>
      <c r="Q8" s="90"/>
      <c r="R8" s="91"/>
    </row>
    <row r="9" spans="1:18" ht="15" x14ac:dyDescent="0.4">
      <c r="D9" s="2">
        <v>42596</v>
      </c>
      <c r="E9" t="s">
        <v>2</v>
      </c>
      <c r="F9" s="64"/>
      <c r="G9" s="71" t="s">
        <v>32</v>
      </c>
      <c r="H9" s="72"/>
      <c r="I9" s="72"/>
      <c r="J9" s="72"/>
      <c r="K9" s="72"/>
      <c r="L9" s="72"/>
      <c r="M9" s="73"/>
      <c r="N9" s="9" t="s">
        <v>33</v>
      </c>
      <c r="O9" s="83" t="s">
        <v>34</v>
      </c>
      <c r="P9" s="84"/>
      <c r="Q9" s="84"/>
      <c r="R9" s="85"/>
    </row>
    <row r="10" spans="1:18" ht="15.3" thickBot="1" x14ac:dyDescent="0.45">
      <c r="D10" s="2">
        <v>42668</v>
      </c>
      <c r="E10" t="s">
        <v>2</v>
      </c>
      <c r="F10" s="10"/>
      <c r="G10" s="92"/>
      <c r="H10" s="92"/>
      <c r="I10" s="92"/>
      <c r="J10" s="92"/>
      <c r="K10" s="92"/>
      <c r="L10" s="92"/>
      <c r="M10" s="92"/>
      <c r="N10" s="11"/>
      <c r="O10" s="93"/>
      <c r="P10" s="93"/>
      <c r="Q10" s="93"/>
      <c r="R10" s="93"/>
    </row>
    <row r="11" spans="1:18" ht="18.3" thickTop="1" thickBot="1" x14ac:dyDescent="0.45">
      <c r="D11" s="2">
        <v>42674</v>
      </c>
      <c r="F11" s="94" t="s">
        <v>59</v>
      </c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6"/>
    </row>
    <row r="12" spans="1:18" ht="35.4" thickBot="1" x14ac:dyDescent="0.45">
      <c r="D12" s="2">
        <v>42711</v>
      </c>
      <c r="E12" t="s">
        <v>2</v>
      </c>
      <c r="F12" s="97" t="s">
        <v>35</v>
      </c>
      <c r="G12" s="100" t="str">
        <f>IF(N8="Gleitzeit","Gleitzeitrahmen","keine Gleitzeit")</f>
        <v>Gleitzeitrahmen</v>
      </c>
      <c r="H12" s="101"/>
      <c r="I12" s="101"/>
      <c r="J12" s="101"/>
      <c r="K12" s="101"/>
      <c r="L12" s="101"/>
      <c r="M12" s="102"/>
      <c r="N12" s="103" t="s">
        <v>62</v>
      </c>
      <c r="O12" s="104"/>
      <c r="P12" s="104"/>
      <c r="Q12" s="104"/>
      <c r="R12" s="105"/>
    </row>
    <row r="13" spans="1:18" ht="20.100000000000001" x14ac:dyDescent="0.4">
      <c r="D13" s="2">
        <v>42728</v>
      </c>
      <c r="E13" t="s">
        <v>2</v>
      </c>
      <c r="F13" s="98"/>
      <c r="G13" s="29"/>
      <c r="H13" s="106" t="str">
        <f>"Normalarbeitszeit"&amp;CHAR(10)&amp;"(=Dienstplan "&amp;TEXT(WAZ,"[hh]:mm")&amp;"h)"</f>
        <v>Normalarbeitszeit
(=Dienstplan 00:00h)</v>
      </c>
      <c r="I13" s="107"/>
      <c r="J13" s="107"/>
      <c r="K13" s="107"/>
      <c r="L13" s="108"/>
      <c r="M13" s="29"/>
      <c r="N13" s="109"/>
      <c r="O13" s="110"/>
      <c r="P13" s="110"/>
      <c r="Q13" s="110"/>
      <c r="R13" s="111"/>
    </row>
    <row r="14" spans="1:18" ht="22.8" thickBot="1" x14ac:dyDescent="0.45">
      <c r="D14" s="2">
        <v>42729</v>
      </c>
      <c r="E14" t="s">
        <v>2</v>
      </c>
      <c r="F14" s="98"/>
      <c r="G14" s="29"/>
      <c r="H14" s="115" t="s">
        <v>33</v>
      </c>
      <c r="I14" s="116"/>
      <c r="J14" s="116"/>
      <c r="K14" s="116"/>
      <c r="L14" s="117"/>
      <c r="M14" s="29"/>
      <c r="N14" s="112"/>
      <c r="O14" s="113"/>
      <c r="P14" s="113"/>
      <c r="Q14" s="113"/>
      <c r="R14" s="114"/>
    </row>
    <row r="15" spans="1:18" ht="20.399999999999999" thickBot="1" x14ac:dyDescent="0.45">
      <c r="D15" s="2"/>
      <c r="F15" s="98"/>
      <c r="G15" s="29"/>
      <c r="H15" s="18"/>
      <c r="I15" s="118" t="s">
        <v>36</v>
      </c>
      <c r="J15" s="119"/>
      <c r="K15" s="120"/>
      <c r="L15" s="18"/>
      <c r="M15" s="29"/>
      <c r="N15" s="40" t="s">
        <v>37</v>
      </c>
      <c r="O15" s="121" t="s">
        <v>38</v>
      </c>
      <c r="P15" s="122"/>
      <c r="Q15" s="122"/>
      <c r="R15" s="123"/>
    </row>
    <row r="16" spans="1:18" ht="28.8" thickTop="1" thickBot="1" x14ac:dyDescent="0.45">
      <c r="D16" s="2"/>
      <c r="F16" s="99"/>
      <c r="G16" s="30" t="s">
        <v>39</v>
      </c>
      <c r="H16" s="19" t="s">
        <v>40</v>
      </c>
      <c r="I16" s="23" t="s">
        <v>41</v>
      </c>
      <c r="J16" s="24" t="s">
        <v>12</v>
      </c>
      <c r="K16" s="25" t="s">
        <v>42</v>
      </c>
      <c r="L16" s="19" t="s">
        <v>43</v>
      </c>
      <c r="M16" s="30" t="s">
        <v>44</v>
      </c>
      <c r="N16" s="41" t="s">
        <v>45</v>
      </c>
      <c r="O16" s="124" t="s">
        <v>60</v>
      </c>
      <c r="P16" s="125"/>
      <c r="Q16" s="125"/>
      <c r="R16" s="126"/>
    </row>
    <row r="17" spans="4:18" ht="23.5" customHeight="1" thickTop="1" x14ac:dyDescent="0.4">
      <c r="D17" s="2"/>
      <c r="F17" s="37" t="s">
        <v>46</v>
      </c>
      <c r="G17" s="31">
        <v>0.25</v>
      </c>
      <c r="H17" s="20">
        <v>0.35416666666666669</v>
      </c>
      <c r="I17" s="26">
        <v>0.41666666666666669</v>
      </c>
      <c r="J17" s="44">
        <v>2.0833333333333332E-2</v>
      </c>
      <c r="K17" s="27">
        <v>0.625</v>
      </c>
      <c r="L17" s="20">
        <v>0.6958333333333333</v>
      </c>
      <c r="M17" s="34">
        <v>0.83333333333333337</v>
      </c>
      <c r="N17" s="42">
        <f>L17-H17-J17</f>
        <v>0.3208333333333333</v>
      </c>
      <c r="O17" s="127" t="s">
        <v>61</v>
      </c>
      <c r="P17" s="128"/>
      <c r="Q17" s="128"/>
      <c r="R17" s="129"/>
    </row>
    <row r="18" spans="4:18" ht="24.6" customHeight="1" x14ac:dyDescent="0.4">
      <c r="D18" s="2"/>
      <c r="F18" s="38" t="s">
        <v>47</v>
      </c>
      <c r="G18" s="32">
        <v>0.25</v>
      </c>
      <c r="H18" s="21">
        <v>0.35416666666666669</v>
      </c>
      <c r="I18" s="26">
        <v>0.41666666666666669</v>
      </c>
      <c r="J18" s="44">
        <v>2.0833333333333332E-2</v>
      </c>
      <c r="K18" s="27">
        <v>0.625</v>
      </c>
      <c r="L18" s="21">
        <v>0.6958333333333333</v>
      </c>
      <c r="M18" s="35">
        <v>0.83333333333333337</v>
      </c>
      <c r="N18" s="42">
        <f>L18-H18-J18</f>
        <v>0.3208333333333333</v>
      </c>
      <c r="O18" s="130" t="s">
        <v>61</v>
      </c>
      <c r="P18" s="131"/>
      <c r="Q18" s="131"/>
      <c r="R18" s="132"/>
    </row>
    <row r="19" spans="4:18" ht="22.5" customHeight="1" x14ac:dyDescent="0.4">
      <c r="D19" s="2"/>
      <c r="F19" s="38" t="s">
        <v>48</v>
      </c>
      <c r="G19" s="32">
        <v>0.25</v>
      </c>
      <c r="H19" s="21">
        <v>0.35416666666666669</v>
      </c>
      <c r="I19" s="26">
        <v>0.41666666666666669</v>
      </c>
      <c r="J19" s="44">
        <v>2.0833333333333332E-2</v>
      </c>
      <c r="K19" s="27">
        <v>0.625</v>
      </c>
      <c r="L19" s="21">
        <v>0.6958333333333333</v>
      </c>
      <c r="M19" s="35">
        <v>0.83333333333333337</v>
      </c>
      <c r="N19" s="42">
        <f>L19-H19-J19</f>
        <v>0.3208333333333333</v>
      </c>
      <c r="O19" s="130" t="s">
        <v>61</v>
      </c>
      <c r="P19" s="131"/>
      <c r="Q19" s="131"/>
      <c r="R19" s="132"/>
    </row>
    <row r="20" spans="4:18" ht="21.6" customHeight="1" x14ac:dyDescent="0.4">
      <c r="D20" s="2"/>
      <c r="F20" s="38" t="s">
        <v>49</v>
      </c>
      <c r="G20" s="32">
        <v>0.25</v>
      </c>
      <c r="H20" s="21">
        <v>0.35416666666666669</v>
      </c>
      <c r="I20" s="26">
        <v>0.41666666666666669</v>
      </c>
      <c r="J20" s="44">
        <v>2.0833333333333332E-2</v>
      </c>
      <c r="K20" s="27">
        <v>0.625</v>
      </c>
      <c r="L20" s="21">
        <v>0.6958333333333333</v>
      </c>
      <c r="M20" s="35">
        <v>0.83333333333333337</v>
      </c>
      <c r="N20" s="42">
        <f>L20-H20-J20</f>
        <v>0.3208333333333333</v>
      </c>
      <c r="O20" s="130" t="s">
        <v>61</v>
      </c>
      <c r="P20" s="131"/>
      <c r="Q20" s="131"/>
      <c r="R20" s="132"/>
    </row>
    <row r="21" spans="4:18" ht="15.3" thickBot="1" x14ac:dyDescent="0.45">
      <c r="D21" s="2"/>
      <c r="F21" s="39" t="s">
        <v>50</v>
      </c>
      <c r="G21" s="33">
        <v>0.25</v>
      </c>
      <c r="H21" s="22">
        <v>0.35416666666666669</v>
      </c>
      <c r="I21" s="26">
        <v>0.41666666666666669</v>
      </c>
      <c r="J21" s="44">
        <v>2.0833333333333332E-2</v>
      </c>
      <c r="K21" s="28">
        <v>0.54166666666666663</v>
      </c>
      <c r="L21" s="22">
        <v>0.6958333333333333</v>
      </c>
      <c r="M21" s="36">
        <v>0.83333333333333337</v>
      </c>
      <c r="N21" s="42">
        <f>L21-H21-J21</f>
        <v>0.3208333333333333</v>
      </c>
      <c r="O21" s="133" t="s">
        <v>61</v>
      </c>
      <c r="P21" s="134"/>
      <c r="Q21" s="134"/>
      <c r="R21" s="135"/>
    </row>
    <row r="22" spans="4:18" ht="20.100000000000001" customHeight="1" thickTop="1" x14ac:dyDescent="0.4">
      <c r="D22" s="2"/>
      <c r="F22" s="142" t="s">
        <v>51</v>
      </c>
      <c r="G22" s="143"/>
      <c r="H22" s="143"/>
      <c r="I22" s="143"/>
      <c r="J22" s="143"/>
      <c r="K22" s="143"/>
      <c r="L22" s="143"/>
      <c r="M22" s="144"/>
      <c r="N22" s="43">
        <f>SUM(N17:N21)</f>
        <v>1.6041666666666665</v>
      </c>
      <c r="O22" s="145" t="s">
        <v>52</v>
      </c>
      <c r="P22" s="146"/>
      <c r="Q22" s="146"/>
      <c r="R22" s="147"/>
    </row>
    <row r="23" spans="4:18" ht="15.3" thickBot="1" x14ac:dyDescent="0.45">
      <c r="D23" s="2"/>
      <c r="F23" s="136" t="s">
        <v>57</v>
      </c>
      <c r="G23" s="137"/>
      <c r="H23" s="137"/>
      <c r="I23" s="137"/>
      <c r="J23" s="137"/>
      <c r="K23" s="137"/>
      <c r="L23" s="137"/>
      <c r="M23" s="138"/>
      <c r="N23" s="12">
        <f>N24+N25</f>
        <v>25</v>
      </c>
      <c r="O23" s="139" t="s">
        <v>53</v>
      </c>
      <c r="P23" s="140"/>
      <c r="Q23" s="140"/>
      <c r="R23" s="141"/>
    </row>
    <row r="24" spans="4:18" ht="15.6" thickTop="1" thickBot="1" x14ac:dyDescent="0.45">
      <c r="F24" s="136" t="s">
        <v>74</v>
      </c>
      <c r="G24" s="137"/>
      <c r="H24" s="137"/>
      <c r="I24" s="137"/>
      <c r="J24" s="137"/>
      <c r="K24" s="137"/>
      <c r="L24" s="137"/>
      <c r="M24" s="138"/>
      <c r="N24" s="12">
        <v>25</v>
      </c>
      <c r="O24" s="139" t="s">
        <v>53</v>
      </c>
      <c r="P24" s="140"/>
      <c r="Q24" s="140"/>
      <c r="R24" s="141"/>
    </row>
    <row r="25" spans="4:18" ht="15.6" thickTop="1" thickBot="1" x14ac:dyDescent="0.45">
      <c r="F25" s="136" t="s">
        <v>75</v>
      </c>
      <c r="G25" s="137"/>
      <c r="H25" s="137"/>
      <c r="I25" s="137"/>
      <c r="J25" s="137"/>
      <c r="K25" s="137"/>
      <c r="L25" s="137"/>
      <c r="M25" s="138"/>
      <c r="N25" s="12"/>
      <c r="O25" s="139" t="s">
        <v>53</v>
      </c>
      <c r="P25" s="140"/>
      <c r="Q25" s="140"/>
      <c r="R25" s="141"/>
    </row>
    <row r="26" spans="4:18" ht="12.6" thickTop="1" x14ac:dyDescent="0.4"/>
  </sheetData>
  <mergeCells count="43">
    <mergeCell ref="F24:M24"/>
    <mergeCell ref="O24:R24"/>
    <mergeCell ref="F25:M25"/>
    <mergeCell ref="O25:R25"/>
    <mergeCell ref="F22:M22"/>
    <mergeCell ref="O22:R22"/>
    <mergeCell ref="F23:M23"/>
    <mergeCell ref="O23:R23"/>
    <mergeCell ref="O17:R17"/>
    <mergeCell ref="O18:R18"/>
    <mergeCell ref="O19:R19"/>
    <mergeCell ref="O20:R20"/>
    <mergeCell ref="O21:R21"/>
    <mergeCell ref="F12:F16"/>
    <mergeCell ref="G12:M12"/>
    <mergeCell ref="N12:R12"/>
    <mergeCell ref="H13:L13"/>
    <mergeCell ref="N13:R14"/>
    <mergeCell ref="H14:L14"/>
    <mergeCell ref="I15:K15"/>
    <mergeCell ref="O15:R15"/>
    <mergeCell ref="O16:R16"/>
    <mergeCell ref="G9:M9"/>
    <mergeCell ref="O9:R9"/>
    <mergeCell ref="G10:M10"/>
    <mergeCell ref="O10:R10"/>
    <mergeCell ref="F11:R11"/>
    <mergeCell ref="F1:Q1"/>
    <mergeCell ref="R1:R2"/>
    <mergeCell ref="F2:K2"/>
    <mergeCell ref="F3:F9"/>
    <mergeCell ref="G3:M3"/>
    <mergeCell ref="N3:Q3"/>
    <mergeCell ref="G4:M4"/>
    <mergeCell ref="N4:Q4"/>
    <mergeCell ref="G5:M5"/>
    <mergeCell ref="O5:R5"/>
    <mergeCell ref="G6:M6"/>
    <mergeCell ref="O6:R6"/>
    <mergeCell ref="G7:M7"/>
    <mergeCell ref="O7:R7"/>
    <mergeCell ref="G8:M8"/>
    <mergeCell ref="O8:R8"/>
  </mergeCells>
  <conditionalFormatting sqref="G12:M12 G13:G21 M13:M21">
    <cfRule type="expression" dxfId="105" priority="12" stopIfTrue="1">
      <formula>Zeitmodell="Teilzeit"</formula>
    </cfRule>
  </conditionalFormatting>
  <conditionalFormatting sqref="N22">
    <cfRule type="expression" dxfId="104" priority="13" stopIfTrue="1">
      <formula>WAZTZOK</formula>
    </cfRule>
    <cfRule type="expression" dxfId="103" priority="14" stopIfTrue="1">
      <formula>NOT(WAZOK)</formula>
    </cfRule>
  </conditionalFormatting>
  <conditionalFormatting sqref="H13:L14">
    <cfRule type="expression" dxfId="102" priority="15" stopIfTrue="1">
      <formula>WAZTZOK</formula>
    </cfRule>
    <cfRule type="expression" dxfId="101" priority="16" stopIfTrue="1">
      <formula>NOT(WAZOK)</formula>
    </cfRule>
  </conditionalFormatting>
  <conditionalFormatting sqref="H15 L15">
    <cfRule type="expression" dxfId="100" priority="17" stopIfTrue="1">
      <formula>WAZTZOK</formula>
    </cfRule>
    <cfRule type="expression" dxfId="99" priority="18" stopIfTrue="1">
      <formula>NOT(WAZOK)</formula>
    </cfRule>
  </conditionalFormatting>
  <conditionalFormatting sqref="I15:K16">
    <cfRule type="expression" dxfId="98" priority="19" stopIfTrue="1">
      <formula>KZOK</formula>
    </cfRule>
    <cfRule type="expression" dxfId="97" priority="20" stopIfTrue="1">
      <formula>AND(NOT(KZOK),Zeitmodell&lt;&gt;"Vollzeit")</formula>
    </cfRule>
  </conditionalFormatting>
  <conditionalFormatting sqref="N13:Q14 N12">
    <cfRule type="expression" dxfId="96" priority="21" stopIfTrue="1">
      <formula>NOT(KonfigOK)</formula>
    </cfRule>
  </conditionalFormatting>
  <conditionalFormatting sqref="N23">
    <cfRule type="expression" dxfId="95" priority="22" stopIfTrue="1">
      <formula>OR($I$23&lt;=NormalUGDez,$I$23&gt;=NormalOGDez)</formula>
    </cfRule>
    <cfRule type="cellIs" dxfId="94" priority="23" stopIfTrue="1" operator="greaterThan">
      <formula>0</formula>
    </cfRule>
  </conditionalFormatting>
  <conditionalFormatting sqref="N17:N21">
    <cfRule type="expression" dxfId="93" priority="24" stopIfTrue="1">
      <formula>Zeitmodell="Teilzeit"</formula>
    </cfRule>
  </conditionalFormatting>
  <conditionalFormatting sqref="I17:K21">
    <cfRule type="expression" dxfId="92" priority="25" stopIfTrue="1">
      <formula>AND(KZOK,$D17&lt;&gt;$F17)</formula>
    </cfRule>
    <cfRule type="expression" dxfId="91" priority="26" stopIfTrue="1">
      <formula>AND(NOT(KZOK),Zeitmodell&lt;&gt;"Vollzeit")</formula>
    </cfRule>
    <cfRule type="expression" dxfId="90" priority="27" stopIfTrue="1">
      <formula>AND(KZOK,$D17=$F17)</formula>
    </cfRule>
  </conditionalFormatting>
  <conditionalFormatting sqref="L17:L21 H17:H21">
    <cfRule type="expression" dxfId="89" priority="28" stopIfTrue="1">
      <formula>AND(WAZTZOK,TEin=0,MakroTest)</formula>
    </cfRule>
    <cfRule type="expression" dxfId="88" priority="29" stopIfTrue="1">
      <formula>AND(WAZVZOK,TEin=0,MakroTest)</formula>
    </cfRule>
    <cfRule type="expression" dxfId="87" priority="30" stopIfTrue="1">
      <formula>AND(NOT(WAZOK),TEin=0,MakroTest)</formula>
    </cfRule>
  </conditionalFormatting>
  <conditionalFormatting sqref="N3:N6">
    <cfRule type="expression" dxfId="86" priority="31" stopIfTrue="1">
      <formula>NOT(MakroTest)</formula>
    </cfRule>
  </conditionalFormatting>
  <conditionalFormatting sqref="N7">
    <cfRule type="expression" dxfId="85" priority="32" stopIfTrue="1">
      <formula>AND(OR($I$7&lt;=NormalUGDez,$I$7&gt;=NormalOGDez),MakroTest)</formula>
    </cfRule>
    <cfRule type="expression" dxfId="84" priority="33" stopIfTrue="1">
      <formula>AND(Übertrag&gt;0,MakroTest)</formula>
    </cfRule>
    <cfRule type="expression" dxfId="83" priority="34" stopIfTrue="1">
      <formula>NOT(MakroTest)</formula>
    </cfRule>
  </conditionalFormatting>
  <conditionalFormatting sqref="H16 L16">
    <cfRule type="expression" dxfId="82" priority="35" stopIfTrue="1">
      <formula>WAZTZOK</formula>
    </cfRule>
    <cfRule type="expression" dxfId="81" priority="36" stopIfTrue="1">
      <formula>NOT(WAZOK)</formula>
    </cfRule>
  </conditionalFormatting>
  <conditionalFormatting sqref="N8">
    <cfRule type="expression" dxfId="80" priority="11" stopIfTrue="1">
      <formula>AND(TEin=0,MakroTest)</formula>
    </cfRule>
  </conditionalFormatting>
  <conditionalFormatting sqref="N9">
    <cfRule type="expression" dxfId="79" priority="5">
      <formula>AND(TEin=0,MakroTest)</formula>
    </cfRule>
    <cfRule type="cellIs" dxfId="78" priority="6" stopIfTrue="1" operator="equal">
      <formula>"Vollzeit"</formula>
    </cfRule>
    <cfRule type="cellIs" dxfId="77" priority="10" operator="equal">
      <formula>"Teilzeit"</formula>
    </cfRule>
  </conditionalFormatting>
  <conditionalFormatting sqref="N10">
    <cfRule type="expression" dxfId="76" priority="7" stopIfTrue="1">
      <formula>AND(OR($I$7&lt;=NormalUGDez,$I$7&gt;=NormalOGDez),MakroTest)</formula>
    </cfRule>
    <cfRule type="expression" dxfId="75" priority="8" stopIfTrue="1">
      <formula>AND(Übertrag&gt;0,MakroTest)</formula>
    </cfRule>
    <cfRule type="expression" dxfId="74" priority="9" stopIfTrue="1">
      <formula>NOT(MakroTest)</formula>
    </cfRule>
  </conditionalFormatting>
  <conditionalFormatting sqref="N24">
    <cfRule type="expression" dxfId="73" priority="3" stopIfTrue="1">
      <formula>OR($I$23&lt;=NormalUGDez,$I$23&gt;=NormalOGDez)</formula>
    </cfRule>
    <cfRule type="cellIs" dxfId="72" priority="4" stopIfTrue="1" operator="greaterThan">
      <formula>0</formula>
    </cfRule>
  </conditionalFormatting>
  <conditionalFormatting sqref="N25">
    <cfRule type="expression" dxfId="71" priority="1" stopIfTrue="1">
      <formula>OR($I$23&lt;=NormalUGDez,$I$23&gt;=NormalOGDez)</formula>
    </cfRule>
    <cfRule type="cellIs" dxfId="70" priority="2" stopIfTrue="1" operator="greaterThan">
      <formula>0</formula>
    </cfRule>
  </conditionalFormatting>
  <dataValidations count="9">
    <dataValidation type="custom" allowBlank="1" showInputMessage="1" showErrorMessage="1" errorTitle="Fehler: Dienstplan-Von" error="1) Zeiteingabe in Form von [hh:mm] und nur in 15min-Schritten eingeben_x000a_2) Zeitwert muß innerhalb des Gleitzeitrahmens liegen_x000a_3) Zeitwert muß außerhalb der Kernzeit liegen_x000a_" sqref="H17:H21" xr:uid="{00000000-0002-0000-0000-000000000000}">
      <formula1>$U17</formula1>
    </dataValidation>
    <dataValidation allowBlank="1" showInputMessage="1" showErrorMessage="1" errorTitle="Fehler: Übertrag des Vorjahres" error="1) Übertrag in Form einer Dezimalzahl eingeben_x000a_2) Übertrag darf nicht kleiner als -8 Std. sein_x000a_3) Übertrag darf nicht grösser als 24 Std sein" sqref="O7:O10" xr:uid="{00000000-0002-0000-0000-000001000000}"/>
    <dataValidation operator="equal" allowBlank="1" showErrorMessage="1" errorTitle="Fehler in Jahreseingabe" error="Bitte geben Sie ein gültiges Jahr in Form einer 4-stelligen Zahl ein (z.B. 2005)" promptTitle="Jahreseingabe" prompt="Bitte geben Sie ein gültiges Jahr in Form einer 4-stelligen Zahl ein (z.B. 2005)" sqref="O6" xr:uid="{00000000-0002-0000-0000-000002000000}"/>
    <dataValidation type="custom" allowBlank="1" showInputMessage="1" showErrorMessage="1" errorTitle="Fehler: Übertrag des Vorjahres" error="Bitte den Übertrag in Form einer Dezimalzahl eingeben!_x000a_" sqref="N7 N10" xr:uid="{00000000-0002-0000-0000-000003000000}">
      <formula1>$N$7</formula1>
    </dataValidation>
    <dataValidation type="custom" operator="equal" allowBlank="1" showErrorMessage="1" errorTitle="Fehler in Jahreseingabe" error="Bitte geben Sie ein gültiges Jahr in Form einer 4-stelligen Jahreszahl _x000a_zwischen 2010 und max. 8000 ein!" promptTitle="Jahreseingabe" prompt="Bitte geben Sie ein gültiges Jahr in Form einer 4-stelligen Zahl ein (z.B. 2005)" sqref="N6" xr:uid="{00000000-0002-0000-0000-000004000000}">
      <formula1>$N$6</formula1>
    </dataValidation>
    <dataValidation allowBlank="1" showErrorMessage="1" errorTitle="Fehler bei Beginnzeit" error="Bitte geben Sie hier die Tagesarbeits-Beginnzeit für diesen Tag in der Form eines Zeitwertes ein (z.B. 08:00), der kleiner als der Tagesarbeitsendzeitwert sein muss" promptTitle="Beginnzeit für Mo" prompt="Bitte geben Sie hier die Tagesarbeits-Beginnzeit für Montag in der Form eines Zeitwertes ein (z.B. 08:00)" sqref="O17" xr:uid="{00000000-0002-0000-0000-000005000000}"/>
    <dataValidation allowBlank="1" promptTitle="Namenseingabe" prompt="Bitte geben Sie hier Ihren Vornamen und Nachnamen ein" sqref="N3:N5" xr:uid="{00000000-0002-0000-0000-000006000000}"/>
    <dataValidation type="custom" allowBlank="1" showInputMessage="1" showErrorMessage="1" errorTitle="Fehler: Dienstplan-Bis" error="1) Zeiteingabe in Form von [hh:mm] und nur in 15min-Schritten eingeben_x000a_2) Zeitwert muß innerhalb des Gleitzeitrahmens liegen_x000a_3) Zeitwert muß außerhalb der Kernzeit liegen_x000a_" sqref="L17:L21" xr:uid="{00000000-0002-0000-0000-000007000000}">
      <formula1>$V17</formula1>
    </dataValidation>
    <dataValidation type="time" allowBlank="1" showErrorMessage="1" errorTitle="Fehler bei Mittagspause" error="Bitte geben Sie hier die Zeit der verlängerten Mittagspause in der Form eines Zeitwertes ein (z.B. 00:00)" promptTitle="Beginnzeit für Mo" prompt="Bitte geben Sie hier die Tagesarbeits-Beginnzeit für Montag in der Form eines Zeitwertes ein (z.B. 08:00)" sqref="N22" xr:uid="{00000000-0002-0000-0000-000008000000}">
      <formula1>0</formula1>
      <formula2>$K22</formula2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37"/>
  <sheetViews>
    <sheetView zoomScaleNormal="100" zoomScaleSheetLayoutView="100" workbookViewId="0">
      <selection activeCell="G6" sqref="G6:M6"/>
    </sheetView>
  </sheetViews>
  <sheetFormatPr baseColWidth="10" defaultRowHeight="12.3" x14ac:dyDescent="0.4"/>
  <cols>
    <col min="1" max="1" width="5.44140625" customWidth="1"/>
    <col min="3" max="3" width="16" bestFit="1" customWidth="1"/>
    <col min="4" max="4" width="5.5546875" customWidth="1"/>
    <col min="10" max="10" width="12.83203125" customWidth="1"/>
    <col min="11" max="11" width="13.5546875" customWidth="1"/>
    <col min="15" max="15" width="16.27734375" customWidth="1"/>
  </cols>
  <sheetData>
    <row r="1" spans="1:15" ht="24.9" x14ac:dyDescent="0.8">
      <c r="A1" s="45"/>
      <c r="B1" s="148">
        <f>Vorgabe!N3</f>
        <v>0</v>
      </c>
      <c r="C1" s="148"/>
      <c r="D1" s="148"/>
      <c r="E1" s="148"/>
      <c r="F1" s="148"/>
      <c r="G1" s="148"/>
      <c r="H1" s="148"/>
      <c r="I1" s="148"/>
      <c r="J1" s="148"/>
    </row>
    <row r="2" spans="1:15" x14ac:dyDescent="0.4">
      <c r="B2" t="s">
        <v>3</v>
      </c>
      <c r="E2" s="4">
        <f>DATE(F2,G2,1)</f>
        <v>42613</v>
      </c>
      <c r="F2">
        <f>Vorgabe!N6</f>
        <v>2020</v>
      </c>
      <c r="G2">
        <v>9</v>
      </c>
      <c r="H2" t="s">
        <v>64</v>
      </c>
      <c r="J2" s="3">
        <f>SUM(I7:I37)</f>
        <v>7.0583333333333282</v>
      </c>
      <c r="K2" t="s">
        <v>58</v>
      </c>
      <c r="L2">
        <f>August!L4</f>
        <v>25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SUM(H7:H36)</f>
        <v>0</v>
      </c>
      <c r="K3" t="s">
        <v>55</v>
      </c>
      <c r="L3">
        <f>COUNTIF(C7:C37,"Urlaub")</f>
        <v>0</v>
      </c>
    </row>
    <row r="4" spans="1:15" x14ac:dyDescent="0.4">
      <c r="B4" t="s">
        <v>7</v>
      </c>
      <c r="C4" s="3">
        <f>August!J5</f>
        <v>0</v>
      </c>
      <c r="D4" s="3"/>
      <c r="H4" t="s">
        <v>5</v>
      </c>
      <c r="J4" s="3">
        <f>SUM(J7:J36)</f>
        <v>0</v>
      </c>
      <c r="K4" t="s">
        <v>56</v>
      </c>
      <c r="L4">
        <f>L2-L3</f>
        <v>25</v>
      </c>
    </row>
    <row r="5" spans="1:15" x14ac:dyDescent="0.4">
      <c r="H5" t="s">
        <v>6</v>
      </c>
      <c r="J5" s="3">
        <f>C4+SUM(J7:J36)</f>
        <v>0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tr">
        <f t="shared" ref="A7:A36" si="0">TEXT(B7,"TTT")</f>
        <v>Di</v>
      </c>
      <c r="B7" s="2">
        <f>DATE($F$2,$G$2,ROW()-6)</f>
        <v>42613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/>
      </c>
      <c r="E7" s="47"/>
      <c r="F7" s="49">
        <f>IF(E7="",0,Vorgabe!$B$4)</f>
        <v>0</v>
      </c>
      <c r="G7" s="47"/>
      <c r="H7" s="3">
        <f t="shared" ref="H7:H36" si="1">IF(E7="",0,IF(G7&gt;E7,G7-E7-F7,1+G7-E7-F7))</f>
        <v>0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0.3208333333333333</v>
      </c>
      <c r="J7" s="3">
        <f>IF(C7="Zeitausgleich",H7-I7,IF(E7="",0,IF(H7&lt;&gt;0,H7-I7,)))</f>
        <v>0</v>
      </c>
      <c r="N7" t="s">
        <v>68</v>
      </c>
      <c r="O7" t="s">
        <v>66</v>
      </c>
    </row>
    <row r="8" spans="1:15" x14ac:dyDescent="0.4">
      <c r="A8" t="str">
        <f t="shared" si="0"/>
        <v>Mi</v>
      </c>
      <c r="B8" s="2">
        <f t="shared" ref="B8:B36" si="2">DATE($F$2,$G$2,ROW()-6)</f>
        <v>42614</v>
      </c>
      <c r="C8" t="str">
        <f>IF(COUNTIF(Vorgabe!$D$2:'Vorgabe'!$D$30,B8)&gt;0,"Feiertag",IF(A8="Sa","Wochenende",IF(A8="So","Wochenende",IF(OR(D8="U",D8="u"),"Urlaub",IF(OR(D8="K",D8="k"),"Krank",IF(OR(D8="Z",D8="z"),"Zeitausgleich",IF(OR(D8="V",D8="v"),"Dienstverhinderung","")))))))</f>
        <v/>
      </c>
      <c r="E8" s="47"/>
      <c r="F8" s="49">
        <f>IF(E8="",0,Vorgabe!$B$4)</f>
        <v>0</v>
      </c>
      <c r="G8" s="47"/>
      <c r="H8" s="3">
        <f t="shared" si="1"/>
        <v>0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0.3208333333333333</v>
      </c>
      <c r="J8" s="3">
        <f t="shared" ref="J8:J36" si="3">IF(C8="Zeitausgleich",H8-I8,IF(E8="",0,IF(H8&lt;&gt;0,H8-I8,)))</f>
        <v>0</v>
      </c>
      <c r="N8" t="s">
        <v>67</v>
      </c>
      <c r="O8" t="s">
        <v>69</v>
      </c>
    </row>
    <row r="9" spans="1:15" x14ac:dyDescent="0.4">
      <c r="A9" t="str">
        <f t="shared" si="0"/>
        <v>Do</v>
      </c>
      <c r="B9" s="2">
        <f t="shared" si="2"/>
        <v>42615</v>
      </c>
      <c r="C9" t="str">
        <f>IF(COUNTIF(Vorgabe!$D$2:'Vorgabe'!$D$30,B9)&gt;0,"Feiertag",IF(A9="Sa","Wochenende",IF(A9="So","Wochenende",IF(OR(D9="U",D9="u"),"Urlaub",IF(OR(D9="K",D9="k"),"Krank",IF(OR(D9="Z",D9="z"),"Zeitausgleich",IF(OR(D9="V",D9="v"),"Dienstverhinderung","")))))))</f>
        <v/>
      </c>
      <c r="E9" s="47"/>
      <c r="F9" s="49">
        <f>IF(E9="",0,Vorgabe!$B$4)</f>
        <v>0</v>
      </c>
      <c r="G9" s="47"/>
      <c r="H9" s="3">
        <f t="shared" si="1"/>
        <v>0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0.3208333333333333</v>
      </c>
      <c r="J9" s="3">
        <f t="shared" si="3"/>
        <v>0</v>
      </c>
      <c r="N9" t="s">
        <v>70</v>
      </c>
      <c r="O9" t="s">
        <v>71</v>
      </c>
    </row>
    <row r="10" spans="1:15" x14ac:dyDescent="0.4">
      <c r="A10" t="str">
        <f t="shared" si="0"/>
        <v>Fr</v>
      </c>
      <c r="B10" s="2">
        <f t="shared" si="2"/>
        <v>42616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/>
      </c>
      <c r="E10" s="47"/>
      <c r="F10" s="49">
        <f>IF(E10="",0,Vorgabe!$B$4)</f>
        <v>0</v>
      </c>
      <c r="G10" s="47"/>
      <c r="H10" s="3">
        <f t="shared" si="1"/>
        <v>0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0.3208333333333333</v>
      </c>
      <c r="J10" s="3">
        <f t="shared" si="3"/>
        <v>0</v>
      </c>
      <c r="N10" t="s">
        <v>72</v>
      </c>
      <c r="O10" t="s">
        <v>73</v>
      </c>
    </row>
    <row r="11" spans="1:15" x14ac:dyDescent="0.4">
      <c r="A11" t="str">
        <f t="shared" si="0"/>
        <v>Sa</v>
      </c>
      <c r="B11" s="2">
        <f t="shared" si="2"/>
        <v>42617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>Wochenende</v>
      </c>
      <c r="E11" s="47"/>
      <c r="F11" s="49">
        <v>0</v>
      </c>
      <c r="G11" s="47"/>
      <c r="H11" s="3">
        <f t="shared" si="1"/>
        <v>0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</v>
      </c>
      <c r="J11" s="3">
        <f t="shared" si="3"/>
        <v>0</v>
      </c>
      <c r="N11" t="s">
        <v>93</v>
      </c>
      <c r="O11" t="s">
        <v>94</v>
      </c>
    </row>
    <row r="12" spans="1:15" x14ac:dyDescent="0.4">
      <c r="A12" t="str">
        <f t="shared" si="0"/>
        <v>So</v>
      </c>
      <c r="B12" s="2">
        <f t="shared" si="2"/>
        <v>42618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>Wochenende</v>
      </c>
      <c r="E12" s="47"/>
      <c r="F12" s="49">
        <f>IF(E12="",0,Vorgabe!$B$4)</f>
        <v>0</v>
      </c>
      <c r="G12" s="47"/>
      <c r="H12" s="3">
        <f t="shared" si="1"/>
        <v>0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</v>
      </c>
      <c r="J12" s="3">
        <f t="shared" si="3"/>
        <v>0</v>
      </c>
    </row>
    <row r="13" spans="1:15" x14ac:dyDescent="0.4">
      <c r="A13" t="str">
        <f t="shared" si="0"/>
        <v>Mo</v>
      </c>
      <c r="B13" s="2">
        <f t="shared" si="2"/>
        <v>42619</v>
      </c>
      <c r="C13" t="str">
        <f>IF(COUNTIF(Vorgabe!$D$2:'Vorgabe'!$D$30,B13)&gt;0,"Feiertag",IF(A13="Sa","Wochenende",IF(A13="So","Wochenende",IF(OR(D13="U",D13="u"),"Urlaub",IF(OR(D13="K",D13="k"),"Krank",IF(OR(D13="Z",D13="z"),"Zeitausgleich",IF(OR(D13="V",D13="v"),"Dienstverhinderung","")))))))</f>
        <v/>
      </c>
      <c r="E13" s="47"/>
      <c r="F13" s="49">
        <f>IF(E13="",0,Vorgabe!$B$4)</f>
        <v>0</v>
      </c>
      <c r="G13" s="47"/>
      <c r="H13" s="3">
        <f t="shared" si="1"/>
        <v>0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0.3208333333333333</v>
      </c>
      <c r="J13" s="3">
        <f t="shared" si="3"/>
        <v>0</v>
      </c>
    </row>
    <row r="14" spans="1:15" x14ac:dyDescent="0.4">
      <c r="A14" t="str">
        <f t="shared" si="0"/>
        <v>Di</v>
      </c>
      <c r="B14" s="2">
        <f t="shared" si="2"/>
        <v>42620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/>
      </c>
      <c r="E14" s="47"/>
      <c r="F14" s="49">
        <f>IF(E14="",0,Vorgabe!$B$4)</f>
        <v>0</v>
      </c>
      <c r="G14" s="47"/>
      <c r="H14" s="3">
        <f t="shared" si="1"/>
        <v>0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0.3208333333333333</v>
      </c>
      <c r="J14" s="3">
        <f t="shared" si="3"/>
        <v>0</v>
      </c>
    </row>
    <row r="15" spans="1:15" x14ac:dyDescent="0.4">
      <c r="A15" t="str">
        <f t="shared" si="0"/>
        <v>Mi</v>
      </c>
      <c r="B15" s="2">
        <f t="shared" si="2"/>
        <v>42621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/>
      </c>
      <c r="E15" s="47"/>
      <c r="F15" s="49">
        <f>IF(E15="",0,Vorgabe!$B$4)</f>
        <v>0</v>
      </c>
      <c r="G15" s="47"/>
      <c r="H15" s="3">
        <f t="shared" si="1"/>
        <v>0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0.3208333333333333</v>
      </c>
      <c r="J15" s="3">
        <f t="shared" si="3"/>
        <v>0</v>
      </c>
    </row>
    <row r="16" spans="1:15" x14ac:dyDescent="0.4">
      <c r="A16" t="str">
        <f t="shared" si="0"/>
        <v>Do</v>
      </c>
      <c r="B16" s="2">
        <f t="shared" si="2"/>
        <v>42622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/>
      </c>
      <c r="E16" s="47"/>
      <c r="F16" s="49">
        <f>IF(E16="",0,Vorgabe!$B$4)</f>
        <v>0</v>
      </c>
      <c r="G16" s="47"/>
      <c r="H16" s="3">
        <f t="shared" si="1"/>
        <v>0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0.3208333333333333</v>
      </c>
      <c r="J16" s="3">
        <f t="shared" si="3"/>
        <v>0</v>
      </c>
    </row>
    <row r="17" spans="1:10" x14ac:dyDescent="0.4">
      <c r="A17" t="str">
        <f t="shared" si="0"/>
        <v>Fr</v>
      </c>
      <c r="B17" s="2">
        <f t="shared" si="2"/>
        <v>42623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/>
      </c>
      <c r="E17" s="47"/>
      <c r="F17" s="49">
        <f>IF(E17="",0,Vorgabe!$B$4)</f>
        <v>0</v>
      </c>
      <c r="G17" s="47"/>
      <c r="H17" s="3">
        <f t="shared" si="1"/>
        <v>0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0.3208333333333333</v>
      </c>
      <c r="J17" s="3">
        <f t="shared" si="3"/>
        <v>0</v>
      </c>
    </row>
    <row r="18" spans="1:10" x14ac:dyDescent="0.4">
      <c r="A18" t="str">
        <f t="shared" si="0"/>
        <v>Sa</v>
      </c>
      <c r="B18" s="2">
        <f t="shared" si="2"/>
        <v>42624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>Wochenende</v>
      </c>
      <c r="E18" s="47"/>
      <c r="F18" s="49">
        <v>0</v>
      </c>
      <c r="G18" s="47"/>
      <c r="H18" s="3">
        <f t="shared" si="1"/>
        <v>0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</v>
      </c>
      <c r="J18" s="3">
        <f t="shared" si="3"/>
        <v>0</v>
      </c>
    </row>
    <row r="19" spans="1:10" x14ac:dyDescent="0.4">
      <c r="A19" t="str">
        <f t="shared" si="0"/>
        <v>So</v>
      </c>
      <c r="B19" s="2">
        <f t="shared" si="2"/>
        <v>42625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>Wochenende</v>
      </c>
      <c r="E19" s="47"/>
      <c r="F19" s="49">
        <f>IF(E19="",0,Vorgabe!$B$4)</f>
        <v>0</v>
      </c>
      <c r="G19" s="47"/>
      <c r="H19" s="3">
        <f t="shared" si="1"/>
        <v>0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</v>
      </c>
      <c r="J19" s="3">
        <f t="shared" si="3"/>
        <v>0</v>
      </c>
    </row>
    <row r="20" spans="1:10" x14ac:dyDescent="0.4">
      <c r="A20" t="str">
        <f t="shared" si="0"/>
        <v>Mo</v>
      </c>
      <c r="B20" s="2">
        <f t="shared" si="2"/>
        <v>42626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/>
      </c>
      <c r="E20" s="47"/>
      <c r="F20" s="49">
        <f>IF(E20="",0,Vorgabe!$B$4)</f>
        <v>0</v>
      </c>
      <c r="G20" s="47"/>
      <c r="H20" s="3">
        <f t="shared" si="1"/>
        <v>0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0.3208333333333333</v>
      </c>
      <c r="J20" s="3">
        <f t="shared" si="3"/>
        <v>0</v>
      </c>
    </row>
    <row r="21" spans="1:10" x14ac:dyDescent="0.4">
      <c r="A21" t="str">
        <f t="shared" si="0"/>
        <v>Di</v>
      </c>
      <c r="B21" s="2">
        <f t="shared" si="2"/>
        <v>42627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/>
      </c>
      <c r="E21" s="47"/>
      <c r="F21" s="49">
        <f>IF(E21="",0,Vorgabe!$B$4)</f>
        <v>0</v>
      </c>
      <c r="G21" s="47"/>
      <c r="H21" s="3">
        <f t="shared" si="1"/>
        <v>0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0.3208333333333333</v>
      </c>
      <c r="J21" s="3">
        <f t="shared" si="3"/>
        <v>0</v>
      </c>
    </row>
    <row r="22" spans="1:10" x14ac:dyDescent="0.4">
      <c r="A22" t="str">
        <f t="shared" si="0"/>
        <v>Mi</v>
      </c>
      <c r="B22" s="2">
        <f t="shared" si="2"/>
        <v>42628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/>
      </c>
      <c r="E22" s="47"/>
      <c r="F22" s="49">
        <f>IF(E22="",0,Vorgabe!$B$4)</f>
        <v>0</v>
      </c>
      <c r="G22" s="47"/>
      <c r="H22" s="3">
        <f t="shared" si="1"/>
        <v>0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0.3208333333333333</v>
      </c>
      <c r="J22" s="3">
        <f t="shared" si="3"/>
        <v>0</v>
      </c>
    </row>
    <row r="23" spans="1:10" x14ac:dyDescent="0.4">
      <c r="A23" t="str">
        <f t="shared" si="0"/>
        <v>Do</v>
      </c>
      <c r="B23" s="2">
        <f t="shared" si="2"/>
        <v>42629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/>
      </c>
      <c r="E23" s="47"/>
      <c r="F23" s="49">
        <f>IF(E23="",0,Vorgabe!$B$4)</f>
        <v>0</v>
      </c>
      <c r="G23" s="47"/>
      <c r="H23" s="3">
        <f t="shared" si="1"/>
        <v>0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0.3208333333333333</v>
      </c>
      <c r="J23" s="3">
        <f t="shared" si="3"/>
        <v>0</v>
      </c>
    </row>
    <row r="24" spans="1:10" x14ac:dyDescent="0.4">
      <c r="A24" t="str">
        <f t="shared" si="0"/>
        <v>Fr</v>
      </c>
      <c r="B24" s="2">
        <f t="shared" si="2"/>
        <v>42630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/>
      </c>
      <c r="E24" s="47"/>
      <c r="F24" s="49">
        <v>0</v>
      </c>
      <c r="G24" s="47"/>
      <c r="H24" s="3">
        <f t="shared" si="1"/>
        <v>0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0.3208333333333333</v>
      </c>
      <c r="J24" s="3">
        <f t="shared" si="3"/>
        <v>0</v>
      </c>
    </row>
    <row r="25" spans="1:10" x14ac:dyDescent="0.4">
      <c r="A25" t="str">
        <f t="shared" si="0"/>
        <v>Sa</v>
      </c>
      <c r="B25" s="2">
        <f t="shared" si="2"/>
        <v>42631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>Wochenende</v>
      </c>
      <c r="E25" s="47"/>
      <c r="F25" s="49">
        <v>0</v>
      </c>
      <c r="G25" s="47"/>
      <c r="H25" s="3">
        <f t="shared" si="1"/>
        <v>0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</v>
      </c>
      <c r="J25" s="3">
        <f t="shared" si="3"/>
        <v>0</v>
      </c>
    </row>
    <row r="26" spans="1:10" x14ac:dyDescent="0.4">
      <c r="A26" t="str">
        <f t="shared" si="0"/>
        <v>So</v>
      </c>
      <c r="B26" s="2">
        <f t="shared" si="2"/>
        <v>42632</v>
      </c>
      <c r="C26" t="str">
        <f>IF(COUNTIF(Vorgabe!$D$2:'Vorgabe'!$D$30,B26)&gt;0,"Feiertag",IF(A26="Sa","Wochenende",IF(A26="So","Wochenende",IF(OR(D26="U",D26="u"),"Urlaub",IF(OR(D26="K",D26="k"),"Krank",IF(OR(D26="Z",D26="z"),"Zeitausgleich",IF(OR(D26="V",D26="v"),"Dienstverhinderung","")))))))</f>
        <v>Wochenende</v>
      </c>
      <c r="E26" s="47"/>
      <c r="F26" s="49">
        <f>IF(E26="",0,Vorgabe!$B$4)</f>
        <v>0</v>
      </c>
      <c r="G26" s="47"/>
      <c r="H26" s="3">
        <f t="shared" si="1"/>
        <v>0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</v>
      </c>
      <c r="J26" s="3">
        <f t="shared" si="3"/>
        <v>0</v>
      </c>
    </row>
    <row r="27" spans="1:10" x14ac:dyDescent="0.4">
      <c r="A27" t="str">
        <f t="shared" si="0"/>
        <v>Mo</v>
      </c>
      <c r="B27" s="2">
        <f t="shared" si="2"/>
        <v>42633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/>
      </c>
      <c r="E27" s="47"/>
      <c r="F27" s="49">
        <f>IF(E27="",0,Vorgabe!$B$4)</f>
        <v>0</v>
      </c>
      <c r="G27" s="47"/>
      <c r="H27" s="3">
        <f t="shared" si="1"/>
        <v>0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0.3208333333333333</v>
      </c>
      <c r="J27" s="3">
        <f t="shared" si="3"/>
        <v>0</v>
      </c>
    </row>
    <row r="28" spans="1:10" x14ac:dyDescent="0.4">
      <c r="A28" t="str">
        <f t="shared" si="0"/>
        <v>Di</v>
      </c>
      <c r="B28" s="2">
        <f t="shared" si="2"/>
        <v>42634</v>
      </c>
      <c r="C28" t="str">
        <f>IF(COUNTIF(Vorgabe!$D$2:'Vorgabe'!$D$30,B28)&gt;0,"Feiertag",IF(A28="Sa","Wochenende",IF(A28="So","Wochenende",IF(OR(D28="U",D28="u"),"Urlaub",IF(OR(D28="K",D28="k"),"Krank",IF(OR(D28="Z",D28="z"),"Zeitausgleich",IF(OR(D28="V",D28="v"),"Dienstverhinderung","")))))))</f>
        <v/>
      </c>
      <c r="E28" s="47"/>
      <c r="F28" s="49">
        <f>IF(E28="",0,Vorgabe!$B$4)</f>
        <v>0</v>
      </c>
      <c r="G28" s="47"/>
      <c r="H28" s="3">
        <f t="shared" si="1"/>
        <v>0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0.3208333333333333</v>
      </c>
      <c r="J28" s="3">
        <f t="shared" si="3"/>
        <v>0</v>
      </c>
    </row>
    <row r="29" spans="1:10" x14ac:dyDescent="0.4">
      <c r="A29" t="str">
        <f t="shared" si="0"/>
        <v>Mi</v>
      </c>
      <c r="B29" s="2">
        <f t="shared" si="2"/>
        <v>42635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/>
      </c>
      <c r="E29" s="47"/>
      <c r="F29" s="49">
        <f>IF(E29="",0,Vorgabe!$B$4)</f>
        <v>0</v>
      </c>
      <c r="G29" s="47"/>
      <c r="H29" s="3">
        <f t="shared" si="1"/>
        <v>0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0.3208333333333333</v>
      </c>
      <c r="J29" s="3">
        <f t="shared" si="3"/>
        <v>0</v>
      </c>
    </row>
    <row r="30" spans="1:10" x14ac:dyDescent="0.4">
      <c r="A30" t="str">
        <f t="shared" si="0"/>
        <v>Do</v>
      </c>
      <c r="B30" s="2">
        <f t="shared" si="2"/>
        <v>42636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/>
      </c>
      <c r="E30" s="47"/>
      <c r="F30" s="49">
        <f>IF(E30="",0,Vorgabe!$B$4)</f>
        <v>0</v>
      </c>
      <c r="G30" s="47"/>
      <c r="H30" s="3">
        <f t="shared" si="1"/>
        <v>0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0.3208333333333333</v>
      </c>
      <c r="J30" s="3">
        <f t="shared" si="3"/>
        <v>0</v>
      </c>
    </row>
    <row r="31" spans="1:10" x14ac:dyDescent="0.4">
      <c r="A31" t="str">
        <f t="shared" si="0"/>
        <v>Fr</v>
      </c>
      <c r="B31" s="2">
        <f t="shared" si="2"/>
        <v>42637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/>
      </c>
      <c r="E31" s="47"/>
      <c r="F31" s="49">
        <f>IF(E31="",0,Vorgabe!$B$4)</f>
        <v>0</v>
      </c>
      <c r="G31" s="47"/>
      <c r="H31" s="3">
        <f t="shared" si="1"/>
        <v>0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0.3208333333333333</v>
      </c>
      <c r="J31" s="3">
        <f t="shared" si="3"/>
        <v>0</v>
      </c>
    </row>
    <row r="32" spans="1:10" x14ac:dyDescent="0.4">
      <c r="A32" t="str">
        <f t="shared" si="0"/>
        <v>Sa</v>
      </c>
      <c r="B32" s="2">
        <f t="shared" si="2"/>
        <v>42638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>Wochenende</v>
      </c>
      <c r="E32" s="47"/>
      <c r="F32" s="49">
        <f>IF(E32="",0,Vorgabe!$B$4)</f>
        <v>0</v>
      </c>
      <c r="G32" s="47"/>
      <c r="H32" s="3">
        <f t="shared" si="1"/>
        <v>0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</v>
      </c>
      <c r="J32" s="3">
        <f t="shared" si="3"/>
        <v>0</v>
      </c>
    </row>
    <row r="33" spans="1:10" x14ac:dyDescent="0.4">
      <c r="A33" t="str">
        <f t="shared" si="0"/>
        <v>So</v>
      </c>
      <c r="B33" s="2">
        <f t="shared" si="2"/>
        <v>42639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>Wochenende</v>
      </c>
      <c r="E33" s="47"/>
      <c r="F33" s="49">
        <f>IF(E33="",0,Vorgabe!$B$4)</f>
        <v>0</v>
      </c>
      <c r="G33" s="47"/>
      <c r="H33" s="3">
        <f t="shared" si="1"/>
        <v>0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</v>
      </c>
      <c r="J33" s="3">
        <f t="shared" si="3"/>
        <v>0</v>
      </c>
    </row>
    <row r="34" spans="1:10" x14ac:dyDescent="0.4">
      <c r="A34" t="str">
        <f t="shared" si="0"/>
        <v>Mo</v>
      </c>
      <c r="B34" s="2">
        <f t="shared" si="2"/>
        <v>42640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/>
      </c>
      <c r="E34" s="47"/>
      <c r="F34" s="49">
        <f>IF(E34="",0,Vorgabe!$B$4)</f>
        <v>0</v>
      </c>
      <c r="G34" s="47"/>
      <c r="H34" s="3">
        <f t="shared" si="1"/>
        <v>0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0.3208333333333333</v>
      </c>
      <c r="J34" s="3">
        <f t="shared" si="3"/>
        <v>0</v>
      </c>
    </row>
    <row r="35" spans="1:10" x14ac:dyDescent="0.4">
      <c r="A35" t="str">
        <f t="shared" si="0"/>
        <v>Di</v>
      </c>
      <c r="B35" s="2">
        <f t="shared" si="2"/>
        <v>42641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/>
      </c>
      <c r="E35" s="47"/>
      <c r="F35" s="49">
        <f>IF(E35="",0,Vorgabe!$B$4)</f>
        <v>0</v>
      </c>
      <c r="G35" s="47"/>
      <c r="H35" s="3">
        <f t="shared" si="1"/>
        <v>0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0.3208333333333333</v>
      </c>
      <c r="J35" s="3">
        <f t="shared" si="3"/>
        <v>0</v>
      </c>
    </row>
    <row r="36" spans="1:10" x14ac:dyDescent="0.4">
      <c r="A36" t="str">
        <f t="shared" si="0"/>
        <v>Mi</v>
      </c>
      <c r="B36" s="2">
        <f t="shared" si="2"/>
        <v>42642</v>
      </c>
      <c r="C36" t="str">
        <f>IF(COUNTIF(Vorgabe!$D$2:'Vorgabe'!$D$30,B36)&gt;0,"Feiertag",IF(A36="Sa","Wochenende",IF(A36="So","Wochenende",IF(OR(D36="U",D36="u"),"Urlaub",IF(OR(D36="K",D36="k"),"Krank",IF(OR(D36="Z",D36="z"),"Zeitausgleich",IF(OR(D36="V",D36="v"),"Dienstverhinderung","")))))))</f>
        <v/>
      </c>
      <c r="E36" s="47"/>
      <c r="F36" s="49">
        <f>IF(E36="",0,Vorgabe!$B$4)</f>
        <v>0</v>
      </c>
      <c r="G36" s="47"/>
      <c r="H36" s="3">
        <f t="shared" si="1"/>
        <v>0</v>
      </c>
      <c r="I36" s="3">
        <f>IF(C36="Zeitausgleich",IF(A36="Mo",Vorgabe!$N$17,IF(A36="Di",Vorgabe!$N$18,IF(A36="Mi",Vorgabe!$N$19,IF(A36="Do",Vorgabe!$N$20,Vorgabe!$N$21)))),IF(AND(C36="",B36&gt;=Vorgabe!$N$5),IF(A36="Mo",Vorgabe!$N$17,IF(A36="Di",Vorgabe!$N$18,IF(A36="Mi",Vorgabe!$N$19,IF(A36="Do",Vorgabe!$N$20,Vorgabe!$N$21)))),))</f>
        <v>0.3208333333333333</v>
      </c>
      <c r="J36" s="3">
        <f t="shared" si="3"/>
        <v>0</v>
      </c>
    </row>
    <row r="37" spans="1:10" x14ac:dyDescent="0.4">
      <c r="C37" t="str">
        <f>IF(COUNTIF(Vorgabe!$D$2:'Vorgabe'!$D$30,B37)&gt;0,"Feiertag",IF(A37="Sa","Wochenende",IF(A37="So","Wochenende",IF(OR(D37="U",D37="u"),"Urlaub",IF(OR(D37="K",D37="k"),"Krank",IF(OR(D37="Z",D37="z"),"Zeitausgleich",IF(OR(D37="V",D37="v"),"Dienstverhinderung","")))))))</f>
        <v/>
      </c>
      <c r="I37" s="3"/>
      <c r="J37" s="3"/>
    </row>
  </sheetData>
  <mergeCells count="1">
    <mergeCell ref="B1:J1"/>
  </mergeCells>
  <conditionalFormatting sqref="A7:H7 A8:B36 E8:H36 J7:J37 C8:D37">
    <cfRule type="expression" dxfId="31" priority="4" stopIfTrue="1">
      <formula>OR($C7="K",$C7="ZA")</formula>
    </cfRule>
    <cfRule type="expression" dxfId="30" priority="5" stopIfTrue="1">
      <formula>OR($C7="Wochenende",$C7="Feiertag")</formula>
    </cfRule>
  </conditionalFormatting>
  <conditionalFormatting sqref="I7:I37">
    <cfRule type="expression" dxfId="29" priority="2" stopIfTrue="1">
      <formula>OR($C7="K",$C7="ZA")</formula>
    </cfRule>
    <cfRule type="expression" dxfId="28" priority="3" stopIfTrue="1">
      <formula>OR($C7="Wochenende",$C7="Feiertag")</formula>
    </cfRule>
  </conditionalFormatting>
  <conditionalFormatting sqref="E7:E36 G7:G36">
    <cfRule type="expression" dxfId="27" priority="1">
      <formula>AND($C7="",$E7="")</formula>
    </cfRule>
  </conditionalFormatting>
  <pageMargins left="0.78740157499999996" right="0.78740157499999996" top="0.984251969" bottom="0.984251969" header="0.4921259845" footer="0.4921259845"/>
  <pageSetup paperSize="9" scale="89" orientation="landscape" r:id="rId1"/>
  <headerFooter alignWithMargins="0"/>
  <colBreaks count="1" manualBreakCount="1">
    <brk id="13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7"/>
  <sheetViews>
    <sheetView workbookViewId="0">
      <selection activeCell="G6" sqref="G6:M6"/>
    </sheetView>
  </sheetViews>
  <sheetFormatPr baseColWidth="10" defaultRowHeight="12.3" x14ac:dyDescent="0.4"/>
  <cols>
    <col min="1" max="1" width="5.44140625" customWidth="1"/>
    <col min="3" max="3" width="16" bestFit="1" customWidth="1"/>
    <col min="4" max="4" width="5.5546875" customWidth="1"/>
    <col min="10" max="10" width="12.83203125" customWidth="1"/>
    <col min="11" max="11" width="13.5546875" customWidth="1"/>
    <col min="15" max="15" width="16.27734375" customWidth="1"/>
  </cols>
  <sheetData>
    <row r="1" spans="1:15" ht="24.9" x14ac:dyDescent="0.8">
      <c r="A1" s="45"/>
      <c r="B1" s="148">
        <f>Vorgabe!N3</f>
        <v>0</v>
      </c>
      <c r="C1" s="148"/>
      <c r="D1" s="148"/>
      <c r="E1" s="148"/>
      <c r="F1" s="148"/>
      <c r="G1" s="148"/>
      <c r="H1" s="148"/>
      <c r="I1" s="148"/>
      <c r="J1" s="148"/>
    </row>
    <row r="2" spans="1:15" x14ac:dyDescent="0.4">
      <c r="B2" t="s">
        <v>3</v>
      </c>
      <c r="E2" s="4">
        <f>DATE(F2,G2,1)</f>
        <v>42643</v>
      </c>
      <c r="F2">
        <f>Vorgabe!N6</f>
        <v>2020</v>
      </c>
      <c r="G2">
        <v>10</v>
      </c>
      <c r="H2" t="s">
        <v>64</v>
      </c>
      <c r="J2" s="3">
        <f>SUM(I7:I37)</f>
        <v>6.7374999999999954</v>
      </c>
      <c r="K2" t="s">
        <v>58</v>
      </c>
      <c r="L2">
        <f>September!L4</f>
        <v>25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SUM(H7:H37)</f>
        <v>0</v>
      </c>
      <c r="K3" t="s">
        <v>55</v>
      </c>
      <c r="L3">
        <f>COUNTIF(C7:C37,"Urlaub")</f>
        <v>0</v>
      </c>
    </row>
    <row r="4" spans="1:15" x14ac:dyDescent="0.4">
      <c r="B4" t="s">
        <v>7</v>
      </c>
      <c r="C4" s="3">
        <f>September!J5</f>
        <v>0</v>
      </c>
      <c r="D4" s="3"/>
      <c r="H4" t="s">
        <v>5</v>
      </c>
      <c r="J4" s="3">
        <f>SUM(J7:J37)</f>
        <v>0</v>
      </c>
      <c r="K4" t="s">
        <v>56</v>
      </c>
      <c r="L4">
        <f>L2-L3</f>
        <v>25</v>
      </c>
    </row>
    <row r="5" spans="1:15" x14ac:dyDescent="0.4">
      <c r="H5" t="s">
        <v>6</v>
      </c>
      <c r="J5" s="3">
        <f>C4+SUM(J7:J37)</f>
        <v>0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tr">
        <f t="shared" ref="A7:A37" si="0">TEXT(B7,"TTT")</f>
        <v>Do</v>
      </c>
      <c r="B7" s="2">
        <f>DATE($F$2,$G$2,ROW()-6)</f>
        <v>42643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/>
      </c>
      <c r="E7" s="47"/>
      <c r="F7" s="49">
        <f>IF(E7="",0,Vorgabe!$B$4)</f>
        <v>0</v>
      </c>
      <c r="G7" s="47"/>
      <c r="H7" s="3">
        <f t="shared" ref="H7:H37" si="1">IF(E7="",0,IF(G7&gt;E7,G7-E7-F7,1+G7-E7-F7))</f>
        <v>0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0.3208333333333333</v>
      </c>
      <c r="J7" s="3">
        <f>IF(C7="Zeitausgleich",H7-I7,IF(E7="",0,IF(H7&lt;&gt;0,H7-I7,)))</f>
        <v>0</v>
      </c>
      <c r="N7" t="s">
        <v>68</v>
      </c>
      <c r="O7" t="s">
        <v>66</v>
      </c>
    </row>
    <row r="8" spans="1:15" x14ac:dyDescent="0.4">
      <c r="A8" t="str">
        <f t="shared" si="0"/>
        <v>Fr</v>
      </c>
      <c r="B8" s="2">
        <f t="shared" ref="B8:B37" si="2">DATE($F$2,$G$2,ROW()-6)</f>
        <v>42644</v>
      </c>
      <c r="C8" t="str">
        <f>IF(COUNTIF(Vorgabe!$D$2:'Vorgabe'!$D$30,B8)&gt;0,"Feiertag",IF(A8="Sa","Wochenende",IF(A8="So","Wochenende",IF(OR(D8="U",D8="u"),"Urlaub",IF(OR(D8="K",D8="k"),"Krank",IF(OR(D8="Z",D8="z"),"Zeitausgleich",IF(OR(D8="V",D8="v"),"Dienstverhinderung","")))))))</f>
        <v/>
      </c>
      <c r="E8" s="47"/>
      <c r="F8" s="49">
        <f>IF(E8="",0,Vorgabe!$B$4)</f>
        <v>0</v>
      </c>
      <c r="G8" s="47"/>
      <c r="H8" s="3">
        <f t="shared" si="1"/>
        <v>0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0.3208333333333333</v>
      </c>
      <c r="J8" s="3">
        <f t="shared" ref="J8:J37" si="3">IF(C8="Zeitausgleich",H8-I8,IF(E8="",0,IF(H8&lt;&gt;0,H8-I8,)))</f>
        <v>0</v>
      </c>
      <c r="N8" t="s">
        <v>67</v>
      </c>
      <c r="O8" t="s">
        <v>69</v>
      </c>
    </row>
    <row r="9" spans="1:15" x14ac:dyDescent="0.4">
      <c r="A9" t="str">
        <f t="shared" si="0"/>
        <v>Sa</v>
      </c>
      <c r="B9" s="2">
        <f t="shared" si="2"/>
        <v>42645</v>
      </c>
      <c r="C9" t="str">
        <f>IF(COUNTIF(Vorgabe!$D$2:'Vorgabe'!$D$30,B9)&gt;0,"Feiertag",IF(A9="Sa","Wochenende",IF(A9="So","Wochenende",IF(OR(D9="U",D9="u"),"Urlaub",IF(OR(D9="K",D9="k"),"Krank",IF(OR(D9="Z",D9="z"),"Zeitausgleich",IF(OR(D9="V",D9="v"),"Dienstverhinderung","")))))))</f>
        <v>Wochenende</v>
      </c>
      <c r="E9" s="47"/>
      <c r="F9" s="49">
        <f>IF(E9="",0,Vorgabe!$B$4)</f>
        <v>0</v>
      </c>
      <c r="G9" s="47"/>
      <c r="H9" s="3">
        <f t="shared" si="1"/>
        <v>0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</v>
      </c>
      <c r="J9" s="3">
        <f t="shared" si="3"/>
        <v>0</v>
      </c>
      <c r="N9" t="s">
        <v>70</v>
      </c>
      <c r="O9" t="s">
        <v>71</v>
      </c>
    </row>
    <row r="10" spans="1:15" x14ac:dyDescent="0.4">
      <c r="A10" t="str">
        <f t="shared" si="0"/>
        <v>So</v>
      </c>
      <c r="B10" s="2">
        <f t="shared" si="2"/>
        <v>42646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>Wochenende</v>
      </c>
      <c r="E10" s="47"/>
      <c r="F10" s="49">
        <f>IF(E10="",0,Vorgabe!$B$4)</f>
        <v>0</v>
      </c>
      <c r="G10" s="47"/>
      <c r="H10" s="3">
        <f t="shared" si="1"/>
        <v>0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</v>
      </c>
      <c r="J10" s="3">
        <f t="shared" si="3"/>
        <v>0</v>
      </c>
      <c r="N10" t="s">
        <v>72</v>
      </c>
      <c r="O10" t="s">
        <v>73</v>
      </c>
    </row>
    <row r="11" spans="1:15" x14ac:dyDescent="0.4">
      <c r="A11" t="str">
        <f t="shared" si="0"/>
        <v>Mo</v>
      </c>
      <c r="B11" s="2">
        <f t="shared" si="2"/>
        <v>42647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/>
      </c>
      <c r="E11" s="47"/>
      <c r="F11" s="49">
        <f>IF(E11="",0,Vorgabe!$B$4)</f>
        <v>0</v>
      </c>
      <c r="G11" s="47"/>
      <c r="H11" s="3">
        <f t="shared" si="1"/>
        <v>0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0.3208333333333333</v>
      </c>
      <c r="J11" s="3">
        <f t="shared" si="3"/>
        <v>0</v>
      </c>
      <c r="N11" t="s">
        <v>93</v>
      </c>
      <c r="O11" t="s">
        <v>94</v>
      </c>
    </row>
    <row r="12" spans="1:15" x14ac:dyDescent="0.4">
      <c r="A12" t="str">
        <f t="shared" si="0"/>
        <v>Di</v>
      </c>
      <c r="B12" s="2">
        <f t="shared" si="2"/>
        <v>42648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/>
      </c>
      <c r="E12" s="47"/>
      <c r="F12" s="49">
        <f>IF(E12="",0,Vorgabe!$B$4)</f>
        <v>0</v>
      </c>
      <c r="G12" s="47"/>
      <c r="H12" s="3">
        <f t="shared" si="1"/>
        <v>0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0.3208333333333333</v>
      </c>
      <c r="J12" s="3">
        <f t="shared" si="3"/>
        <v>0</v>
      </c>
    </row>
    <row r="13" spans="1:15" x14ac:dyDescent="0.4">
      <c r="A13" t="str">
        <f t="shared" si="0"/>
        <v>Mi</v>
      </c>
      <c r="B13" s="2">
        <f t="shared" si="2"/>
        <v>42649</v>
      </c>
      <c r="C13" t="str">
        <f>IF(COUNTIF(Vorgabe!$D$2:'Vorgabe'!$D$30,B13)&gt;0,"Feiertag",IF(A13="Sa","Wochenende",IF(A13="So","Wochenende",IF(OR(D13="U",D13="u"),"Urlaub",IF(OR(D13="K",D13="k"),"Krank",IF(OR(D13="Z",D13="z"),"Zeitausgleich",IF(OR(D13="V",D13="v"),"Dienstverhinderung","")))))))</f>
        <v/>
      </c>
      <c r="E13" s="47"/>
      <c r="F13" s="49">
        <f>IF(E13="",0,Vorgabe!$B$4)</f>
        <v>0</v>
      </c>
      <c r="G13" s="47"/>
      <c r="H13" s="3">
        <f t="shared" si="1"/>
        <v>0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0.3208333333333333</v>
      </c>
      <c r="J13" s="3">
        <f t="shared" si="3"/>
        <v>0</v>
      </c>
    </row>
    <row r="14" spans="1:15" x14ac:dyDescent="0.4">
      <c r="A14" t="str">
        <f t="shared" si="0"/>
        <v>Do</v>
      </c>
      <c r="B14" s="2">
        <f t="shared" si="2"/>
        <v>42650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/>
      </c>
      <c r="E14" s="47"/>
      <c r="F14" s="49">
        <f>IF(E14="",0,Vorgabe!$B$4)</f>
        <v>0</v>
      </c>
      <c r="G14" s="47"/>
      <c r="H14" s="3">
        <f t="shared" si="1"/>
        <v>0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0.3208333333333333</v>
      </c>
      <c r="J14" s="3">
        <f t="shared" si="3"/>
        <v>0</v>
      </c>
    </row>
    <row r="15" spans="1:15" x14ac:dyDescent="0.4">
      <c r="A15" t="str">
        <f t="shared" si="0"/>
        <v>Fr</v>
      </c>
      <c r="B15" s="2">
        <f t="shared" si="2"/>
        <v>42651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/>
      </c>
      <c r="E15" s="47"/>
      <c r="F15" s="49">
        <f>IF(E15="",0,Vorgabe!$B$4)</f>
        <v>0</v>
      </c>
      <c r="G15" s="47"/>
      <c r="H15" s="3">
        <f t="shared" si="1"/>
        <v>0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0.3208333333333333</v>
      </c>
      <c r="J15" s="3">
        <f t="shared" si="3"/>
        <v>0</v>
      </c>
    </row>
    <row r="16" spans="1:15" x14ac:dyDescent="0.4">
      <c r="A16" t="str">
        <f t="shared" si="0"/>
        <v>Sa</v>
      </c>
      <c r="B16" s="2">
        <f t="shared" si="2"/>
        <v>42652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>Wochenende</v>
      </c>
      <c r="E16" s="47"/>
      <c r="F16" s="49">
        <f>IF(E16="",0,Vorgabe!$B$4)</f>
        <v>0</v>
      </c>
      <c r="G16" s="47"/>
      <c r="H16" s="3">
        <f t="shared" si="1"/>
        <v>0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</v>
      </c>
      <c r="J16" s="3">
        <f t="shared" si="3"/>
        <v>0</v>
      </c>
    </row>
    <row r="17" spans="1:11" x14ac:dyDescent="0.4">
      <c r="A17" t="str">
        <f t="shared" si="0"/>
        <v>So</v>
      </c>
      <c r="B17" s="2">
        <f t="shared" si="2"/>
        <v>42653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>Wochenende</v>
      </c>
      <c r="E17" s="47"/>
      <c r="F17" s="49">
        <f>IF(E17="",0,Vorgabe!$B$4)</f>
        <v>0</v>
      </c>
      <c r="G17" s="47"/>
      <c r="H17" s="3">
        <f t="shared" si="1"/>
        <v>0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</v>
      </c>
      <c r="J17" s="3">
        <f t="shared" si="3"/>
        <v>0</v>
      </c>
    </row>
    <row r="18" spans="1:11" x14ac:dyDescent="0.4">
      <c r="A18" t="str">
        <f t="shared" si="0"/>
        <v>Mo</v>
      </c>
      <c r="B18" s="2">
        <f t="shared" si="2"/>
        <v>42654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/>
      </c>
      <c r="E18" s="47"/>
      <c r="F18" s="49">
        <f>IF(E18="",0,Vorgabe!$B$4)</f>
        <v>0</v>
      </c>
      <c r="G18" s="47"/>
      <c r="H18" s="3">
        <f t="shared" si="1"/>
        <v>0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0.3208333333333333</v>
      </c>
      <c r="J18" s="3">
        <f t="shared" si="3"/>
        <v>0</v>
      </c>
    </row>
    <row r="19" spans="1:11" x14ac:dyDescent="0.4">
      <c r="A19" t="str">
        <f t="shared" si="0"/>
        <v>Di</v>
      </c>
      <c r="B19" s="2">
        <f t="shared" si="2"/>
        <v>42655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/>
      </c>
      <c r="E19" s="47"/>
      <c r="F19" s="49">
        <f>IF(E19="",0,Vorgabe!$B$4)</f>
        <v>0</v>
      </c>
      <c r="G19" s="47"/>
      <c r="H19" s="3">
        <f t="shared" si="1"/>
        <v>0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0.3208333333333333</v>
      </c>
      <c r="J19" s="3">
        <f t="shared" si="3"/>
        <v>0</v>
      </c>
    </row>
    <row r="20" spans="1:11" x14ac:dyDescent="0.4">
      <c r="A20" t="str">
        <f t="shared" si="0"/>
        <v>Mi</v>
      </c>
      <c r="B20" s="2">
        <f t="shared" si="2"/>
        <v>42656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/>
      </c>
      <c r="E20" s="47"/>
      <c r="F20" s="49">
        <f>IF(E20="",0,Vorgabe!$B$4)</f>
        <v>0</v>
      </c>
      <c r="G20" s="47"/>
      <c r="H20" s="3">
        <f t="shared" si="1"/>
        <v>0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0.3208333333333333</v>
      </c>
      <c r="J20" s="3">
        <f t="shared" si="3"/>
        <v>0</v>
      </c>
    </row>
    <row r="21" spans="1:11" x14ac:dyDescent="0.4">
      <c r="A21" t="str">
        <f t="shared" si="0"/>
        <v>Do</v>
      </c>
      <c r="B21" s="2">
        <f t="shared" si="2"/>
        <v>42657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/>
      </c>
      <c r="E21" s="47"/>
      <c r="F21" s="49">
        <f>IF(E21="",0,Vorgabe!$B$4)</f>
        <v>0</v>
      </c>
      <c r="G21" s="47"/>
      <c r="H21" s="3">
        <f t="shared" si="1"/>
        <v>0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0.3208333333333333</v>
      </c>
      <c r="J21" s="3">
        <f t="shared" si="3"/>
        <v>0</v>
      </c>
    </row>
    <row r="22" spans="1:11" x14ac:dyDescent="0.4">
      <c r="A22" t="str">
        <f t="shared" si="0"/>
        <v>Fr</v>
      </c>
      <c r="B22" s="2">
        <f t="shared" si="2"/>
        <v>42658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/>
      </c>
      <c r="E22" s="47"/>
      <c r="F22" s="49">
        <f>IF(E22="",0,Vorgabe!$B$4)</f>
        <v>0</v>
      </c>
      <c r="G22" s="47"/>
      <c r="H22" s="3">
        <f t="shared" si="1"/>
        <v>0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0.3208333333333333</v>
      </c>
      <c r="J22" s="3">
        <f t="shared" si="3"/>
        <v>0</v>
      </c>
    </row>
    <row r="23" spans="1:11" x14ac:dyDescent="0.4">
      <c r="A23" t="str">
        <f t="shared" si="0"/>
        <v>Sa</v>
      </c>
      <c r="B23" s="2">
        <f t="shared" si="2"/>
        <v>42659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>Wochenende</v>
      </c>
      <c r="E23" s="47"/>
      <c r="F23" s="49">
        <f>IF(E23="",0,Vorgabe!$B$4)</f>
        <v>0</v>
      </c>
      <c r="G23" s="47"/>
      <c r="H23" s="3">
        <f t="shared" si="1"/>
        <v>0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</v>
      </c>
      <c r="J23" s="3">
        <f t="shared" si="3"/>
        <v>0</v>
      </c>
    </row>
    <row r="24" spans="1:11" x14ac:dyDescent="0.4">
      <c r="A24" t="str">
        <f t="shared" si="0"/>
        <v>So</v>
      </c>
      <c r="B24" s="2">
        <f t="shared" si="2"/>
        <v>42660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>Wochenende</v>
      </c>
      <c r="E24" s="47"/>
      <c r="F24" s="49">
        <f>IF(E24="",0,Vorgabe!$B$4)</f>
        <v>0</v>
      </c>
      <c r="G24" s="47"/>
      <c r="H24" s="3">
        <f t="shared" si="1"/>
        <v>0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</v>
      </c>
      <c r="J24" s="3">
        <f t="shared" si="3"/>
        <v>0</v>
      </c>
    </row>
    <row r="25" spans="1:11" x14ac:dyDescent="0.4">
      <c r="A25" t="str">
        <f t="shared" si="0"/>
        <v>Mo</v>
      </c>
      <c r="B25" s="2">
        <f t="shared" si="2"/>
        <v>42661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/>
      </c>
      <c r="E25" s="47"/>
      <c r="F25" s="49">
        <f>IF(E25="",0,Vorgabe!$B$4)</f>
        <v>0</v>
      </c>
      <c r="G25" s="47"/>
      <c r="H25" s="3">
        <f t="shared" si="1"/>
        <v>0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0.3208333333333333</v>
      </c>
      <c r="J25" s="3">
        <f t="shared" si="3"/>
        <v>0</v>
      </c>
    </row>
    <row r="26" spans="1:11" x14ac:dyDescent="0.4">
      <c r="A26" t="str">
        <f t="shared" si="0"/>
        <v>Di</v>
      </c>
      <c r="B26" s="2">
        <f t="shared" si="2"/>
        <v>42662</v>
      </c>
      <c r="C26" t="str">
        <f>IF(COUNTIF(Vorgabe!$D$2:'Vorgabe'!$D$30,B26)&gt;0,"Feiertag",IF(A26="Sa","Wochenende",IF(A26="So","Wochenende",IF(OR(D26="U",D26="u"),"Urlaub",IF(OR(D26="K",D26="k"),"Krank",IF(OR(D26="Z",D26="z"),"Zeitausgleich",IF(OR(D26="V",D26="v"),"Dienstverhinderung","")))))))</f>
        <v/>
      </c>
      <c r="E26" s="47"/>
      <c r="F26" s="49">
        <f>IF(E26="",0,Vorgabe!$B$4)</f>
        <v>0</v>
      </c>
      <c r="G26" s="47"/>
      <c r="H26" s="3">
        <f t="shared" si="1"/>
        <v>0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0.3208333333333333</v>
      </c>
      <c r="J26" s="3">
        <f t="shared" si="3"/>
        <v>0</v>
      </c>
      <c r="K26" s="1"/>
    </row>
    <row r="27" spans="1:11" x14ac:dyDescent="0.4">
      <c r="A27" t="str">
        <f t="shared" si="0"/>
        <v>Mi</v>
      </c>
      <c r="B27" s="2">
        <f t="shared" si="2"/>
        <v>42663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/>
      </c>
      <c r="E27" s="47"/>
      <c r="F27" s="49">
        <f>IF(E27="",0,Vorgabe!$B$4)</f>
        <v>0</v>
      </c>
      <c r="G27" s="47"/>
      <c r="H27" s="3">
        <f t="shared" si="1"/>
        <v>0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0.3208333333333333</v>
      </c>
      <c r="J27" s="3">
        <f t="shared" si="3"/>
        <v>0</v>
      </c>
    </row>
    <row r="28" spans="1:11" x14ac:dyDescent="0.4">
      <c r="A28" t="str">
        <f t="shared" si="0"/>
        <v>Do</v>
      </c>
      <c r="B28" s="2">
        <f t="shared" si="2"/>
        <v>42664</v>
      </c>
      <c r="C28" t="str">
        <f>IF(COUNTIF(Vorgabe!$D$2:'Vorgabe'!$D$30,B28)&gt;0,"Feiertag",IF(A28="Sa","Wochenende",IF(A28="So","Wochenende",IF(OR(D28="U",D28="u"),"Urlaub",IF(OR(D28="K",D28="k"),"Krank",IF(OR(D28="Z",D28="z"),"Zeitausgleich",IF(OR(D28="V",D28="v"),"Dienstverhinderung","")))))))</f>
        <v/>
      </c>
      <c r="E28" s="47"/>
      <c r="F28" s="49">
        <f>IF(E28="",0,Vorgabe!$B$4)</f>
        <v>0</v>
      </c>
      <c r="G28" s="47"/>
      <c r="H28" s="3">
        <f t="shared" si="1"/>
        <v>0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0.3208333333333333</v>
      </c>
      <c r="J28" s="3">
        <f t="shared" si="3"/>
        <v>0</v>
      </c>
    </row>
    <row r="29" spans="1:11" x14ac:dyDescent="0.4">
      <c r="A29" t="str">
        <f t="shared" si="0"/>
        <v>Fr</v>
      </c>
      <c r="B29" s="2">
        <f t="shared" si="2"/>
        <v>42665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/>
      </c>
      <c r="E29" s="47"/>
      <c r="F29" s="49">
        <f>IF(E29="",0,Vorgabe!$B$4)</f>
        <v>0</v>
      </c>
      <c r="G29" s="47"/>
      <c r="H29" s="3">
        <f t="shared" si="1"/>
        <v>0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0.3208333333333333</v>
      </c>
      <c r="J29" s="3">
        <f t="shared" si="3"/>
        <v>0</v>
      </c>
    </row>
    <row r="30" spans="1:11" x14ac:dyDescent="0.4">
      <c r="A30" t="str">
        <f t="shared" si="0"/>
        <v>Sa</v>
      </c>
      <c r="B30" s="2">
        <f t="shared" si="2"/>
        <v>42666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>Wochenende</v>
      </c>
      <c r="E30" s="47"/>
      <c r="F30" s="49">
        <f>IF(E30="",0,Vorgabe!$B$4)</f>
        <v>0</v>
      </c>
      <c r="G30" s="47"/>
      <c r="H30" s="3">
        <f t="shared" si="1"/>
        <v>0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</v>
      </c>
      <c r="J30" s="3">
        <f t="shared" si="3"/>
        <v>0</v>
      </c>
    </row>
    <row r="31" spans="1:11" x14ac:dyDescent="0.4">
      <c r="A31" t="str">
        <f t="shared" si="0"/>
        <v>So</v>
      </c>
      <c r="B31" s="2">
        <f t="shared" si="2"/>
        <v>42667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>Wochenende</v>
      </c>
      <c r="E31" s="47"/>
      <c r="F31" s="49">
        <f>IF(E31="",0,Vorgabe!$B$4)</f>
        <v>0</v>
      </c>
      <c r="G31" s="47"/>
      <c r="H31" s="3">
        <f t="shared" si="1"/>
        <v>0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</v>
      </c>
      <c r="J31" s="3">
        <f t="shared" si="3"/>
        <v>0</v>
      </c>
    </row>
    <row r="32" spans="1:11" x14ac:dyDescent="0.4">
      <c r="A32" t="str">
        <f t="shared" si="0"/>
        <v>Mo</v>
      </c>
      <c r="B32" s="2">
        <f t="shared" si="2"/>
        <v>42668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>Feiertag</v>
      </c>
      <c r="E32" s="47"/>
      <c r="F32" s="49">
        <f>IF(E32="",0,Vorgabe!$B$4)</f>
        <v>0</v>
      </c>
      <c r="G32" s="47"/>
      <c r="H32" s="3">
        <f t="shared" si="1"/>
        <v>0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</v>
      </c>
      <c r="J32" s="3">
        <f t="shared" si="3"/>
        <v>0</v>
      </c>
    </row>
    <row r="33" spans="1:10" x14ac:dyDescent="0.4">
      <c r="A33" t="str">
        <f t="shared" si="0"/>
        <v>Di</v>
      </c>
      <c r="B33" s="2">
        <f t="shared" si="2"/>
        <v>42669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/>
      </c>
      <c r="E33" s="47"/>
      <c r="F33" s="49">
        <f>IF(E33="",0,Vorgabe!$B$4)</f>
        <v>0</v>
      </c>
      <c r="G33" s="47"/>
      <c r="H33" s="3">
        <f t="shared" si="1"/>
        <v>0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0.3208333333333333</v>
      </c>
      <c r="J33" s="3">
        <f t="shared" si="3"/>
        <v>0</v>
      </c>
    </row>
    <row r="34" spans="1:10" x14ac:dyDescent="0.4">
      <c r="A34" t="str">
        <f t="shared" si="0"/>
        <v>Mi</v>
      </c>
      <c r="B34" s="2">
        <f t="shared" si="2"/>
        <v>42670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/>
      </c>
      <c r="E34" s="47"/>
      <c r="F34" s="49">
        <f>IF(E34="",0,Vorgabe!$B$4)</f>
        <v>0</v>
      </c>
      <c r="G34" s="47"/>
      <c r="H34" s="3">
        <f t="shared" si="1"/>
        <v>0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0.3208333333333333</v>
      </c>
      <c r="J34" s="3">
        <f t="shared" si="3"/>
        <v>0</v>
      </c>
    </row>
    <row r="35" spans="1:10" x14ac:dyDescent="0.4">
      <c r="A35" t="str">
        <f t="shared" si="0"/>
        <v>Do</v>
      </c>
      <c r="B35" s="2">
        <f t="shared" si="2"/>
        <v>42671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/>
      </c>
      <c r="E35" s="47"/>
      <c r="F35" s="49">
        <f>IF(E35="",0,Vorgabe!$B$4)</f>
        <v>0</v>
      </c>
      <c r="G35" s="47"/>
      <c r="H35" s="3">
        <f t="shared" si="1"/>
        <v>0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0.3208333333333333</v>
      </c>
      <c r="J35" s="3">
        <f t="shared" si="3"/>
        <v>0</v>
      </c>
    </row>
    <row r="36" spans="1:10" x14ac:dyDescent="0.4">
      <c r="A36" t="str">
        <f t="shared" si="0"/>
        <v>Fr</v>
      </c>
      <c r="B36" s="2">
        <f t="shared" si="2"/>
        <v>42672</v>
      </c>
      <c r="C36" t="str">
        <f>IF(COUNTIF(Vorgabe!$D$2:'Vorgabe'!$D$30,B36)&gt;0,"Feiertag",IF(A36="Sa","Wochenende",IF(A36="So","Wochenende",IF(OR(D36="U",D36="u"),"Urlaub",IF(OR(D36="K",D36="k"),"Krank",IF(OR(D36="Z",D36="z"),"Zeitausgleich",IF(OR(D36="V",D36="v"),"Dienstverhinderung","")))))))</f>
        <v/>
      </c>
      <c r="E36" s="47"/>
      <c r="F36" s="49">
        <f>IF(E36="",0,Vorgabe!$B$4)</f>
        <v>0</v>
      </c>
      <c r="G36" s="47"/>
      <c r="H36" s="3">
        <f t="shared" si="1"/>
        <v>0</v>
      </c>
      <c r="I36" s="3">
        <f>IF(C36="Zeitausgleich",IF(A36="Mo",Vorgabe!$N$17,IF(A36="Di",Vorgabe!$N$18,IF(A36="Mi",Vorgabe!$N$19,IF(A36="Do",Vorgabe!$N$20,Vorgabe!$N$21)))),IF(AND(C36="",B36&gt;=Vorgabe!$N$5),IF(A36="Mo",Vorgabe!$N$17,IF(A36="Di",Vorgabe!$N$18,IF(A36="Mi",Vorgabe!$N$19,IF(A36="Do",Vorgabe!$N$20,Vorgabe!$N$21)))),))</f>
        <v>0.3208333333333333</v>
      </c>
      <c r="J36" s="3">
        <f t="shared" si="3"/>
        <v>0</v>
      </c>
    </row>
    <row r="37" spans="1:10" x14ac:dyDescent="0.4">
      <c r="A37" t="str">
        <f t="shared" si="0"/>
        <v>Sa</v>
      </c>
      <c r="B37" s="2">
        <f t="shared" si="2"/>
        <v>42673</v>
      </c>
      <c r="C37" t="str">
        <f>IF(COUNTIF(Vorgabe!$D$2:'Vorgabe'!$D$30,B37)&gt;0,"Feiertag",IF(A37="Sa","Wochenende",IF(A37="So","Wochenende",IF(OR(D37="U",D37="u"),"Urlaub",IF(OR(D37="K",D37="k"),"Krank",IF(OR(D37="Z",D37="z"),"Zeitausgleich",IF(OR(D37="V",D37="v"),"Dienstverhinderung","")))))))</f>
        <v>Wochenende</v>
      </c>
      <c r="E37" s="47"/>
      <c r="F37" s="49">
        <f>IF(E37="",0,Vorgabe!$B$4)</f>
        <v>0</v>
      </c>
      <c r="G37" s="47"/>
      <c r="H37" s="3">
        <f t="shared" si="1"/>
        <v>0</v>
      </c>
      <c r="I37" s="3">
        <f>IF(C37="Zeitausgleich",IF(A37="Mo",Vorgabe!$N$17,IF(A37="Di",Vorgabe!$N$18,IF(A37="Mi",Vorgabe!$N$19,IF(A37="Do",Vorgabe!$N$20,Vorgabe!$N$21)))),IF(AND(C37="",B37&gt;=Vorgabe!$N$5),IF(A37="Mo",Vorgabe!$N$17,IF(A37="Di",Vorgabe!$N$18,IF(A37="Mi",Vorgabe!$N$19,IF(A37="Do",Vorgabe!$N$20,Vorgabe!$N$21)))),))</f>
        <v>0</v>
      </c>
      <c r="J37" s="3">
        <f t="shared" si="3"/>
        <v>0</v>
      </c>
    </row>
  </sheetData>
  <mergeCells count="1">
    <mergeCell ref="B1:J1"/>
  </mergeCells>
  <conditionalFormatting sqref="J7:J37 A7:H37">
    <cfRule type="expression" dxfId="26" priority="4" stopIfTrue="1">
      <formula>OR($C7="K",$C7="ZA")</formula>
    </cfRule>
    <cfRule type="expression" dxfId="25" priority="5" stopIfTrue="1">
      <formula>OR($C7="Wochenende",$C7="Feiertag")</formula>
    </cfRule>
  </conditionalFormatting>
  <conditionalFormatting sqref="I7:I37">
    <cfRule type="expression" dxfId="24" priority="2" stopIfTrue="1">
      <formula>OR($C7="K",$C7="ZA")</formula>
    </cfRule>
    <cfRule type="expression" dxfId="23" priority="3" stopIfTrue="1">
      <formula>OR($C7="Wochenende",$C7="Feiertag")</formula>
    </cfRule>
  </conditionalFormatting>
  <conditionalFormatting sqref="E7:E37 G7:G37">
    <cfRule type="expression" dxfId="22" priority="1" stopIfTrue="1">
      <formula>AND($C7="",$E7="")</formula>
    </cfRule>
  </conditionalFormatting>
  <pageMargins left="0.78740157499999996" right="0.78740157499999996" top="0.984251969" bottom="0.984251969" header="0.4921259845" footer="0.4921259845"/>
  <pageSetup paperSize="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7"/>
  <sheetViews>
    <sheetView workbookViewId="0">
      <selection activeCell="G6" sqref="G6:M6"/>
    </sheetView>
  </sheetViews>
  <sheetFormatPr baseColWidth="10" defaultRowHeight="12.3" x14ac:dyDescent="0.4"/>
  <cols>
    <col min="1" max="1" width="5.44140625" customWidth="1"/>
    <col min="3" max="3" width="11.1640625" bestFit="1" customWidth="1"/>
    <col min="4" max="4" width="5.5546875" customWidth="1"/>
    <col min="10" max="10" width="12.83203125" customWidth="1"/>
    <col min="11" max="11" width="13.5546875" customWidth="1"/>
    <col min="15" max="15" width="16.27734375" customWidth="1"/>
  </cols>
  <sheetData>
    <row r="1" spans="1:15" ht="24.9" x14ac:dyDescent="0.8">
      <c r="A1" s="45"/>
      <c r="B1" s="148">
        <f>Vorgabe!N3</f>
        <v>0</v>
      </c>
      <c r="C1" s="148"/>
      <c r="D1" s="148"/>
      <c r="E1" s="148"/>
      <c r="F1" s="148"/>
      <c r="G1" s="148"/>
      <c r="H1" s="148"/>
      <c r="I1" s="148"/>
      <c r="J1" s="148"/>
    </row>
    <row r="2" spans="1:15" x14ac:dyDescent="0.4">
      <c r="B2" t="s">
        <v>3</v>
      </c>
      <c r="E2" s="4">
        <f>DATE(F2,G2,1)</f>
        <v>42674</v>
      </c>
      <c r="F2">
        <f>Vorgabe!N6</f>
        <v>2020</v>
      </c>
      <c r="G2">
        <v>11</v>
      </c>
      <c r="H2" t="s">
        <v>64</v>
      </c>
      <c r="J2" s="3">
        <f>SUM(I7:I36)</f>
        <v>6.7374999999999954</v>
      </c>
      <c r="K2" t="s">
        <v>58</v>
      </c>
      <c r="L2">
        <f>Oktober!L4</f>
        <v>25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SUM(H7:H36)</f>
        <v>0</v>
      </c>
      <c r="K3" t="s">
        <v>55</v>
      </c>
      <c r="L3">
        <f>COUNTIF(C7:C37,"Urlaub")</f>
        <v>0</v>
      </c>
    </row>
    <row r="4" spans="1:15" x14ac:dyDescent="0.4">
      <c r="B4" t="s">
        <v>7</v>
      </c>
      <c r="C4" s="3">
        <f>Oktober!J5</f>
        <v>0</v>
      </c>
      <c r="D4" s="3"/>
      <c r="H4" t="s">
        <v>5</v>
      </c>
      <c r="J4" s="3">
        <f>SUM(J7:J36)</f>
        <v>0</v>
      </c>
      <c r="K4" t="s">
        <v>56</v>
      </c>
      <c r="L4">
        <f>L2-L3</f>
        <v>25</v>
      </c>
    </row>
    <row r="5" spans="1:15" x14ac:dyDescent="0.4">
      <c r="H5" t="s">
        <v>6</v>
      </c>
      <c r="J5" s="3">
        <f>C4+SUM(J7:J36)</f>
        <v>0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tr">
        <f t="shared" ref="A7:A36" si="0">TEXT(B7,"TTT")</f>
        <v>So</v>
      </c>
      <c r="B7" s="2">
        <f>DATE($F$2,$G$2,ROW()-6)</f>
        <v>42674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>Feiertag</v>
      </c>
      <c r="E7" s="47"/>
      <c r="F7" s="49">
        <f>IF(E7="",0,Vorgabe!$B$4)</f>
        <v>0</v>
      </c>
      <c r="G7" s="47"/>
      <c r="H7" s="3">
        <f t="shared" ref="H7:H36" si="1">IF(E7="",0,IF(G7&gt;E7,G7-E7-F7,1+G7-E7-F7))</f>
        <v>0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</v>
      </c>
      <c r="J7" s="3">
        <f>IF(C7="Zeitausgleich",H7-I7,IF(E7="",0,IF(H7&lt;&gt;0,H7-I7,)))</f>
        <v>0</v>
      </c>
      <c r="N7" t="s">
        <v>68</v>
      </c>
      <c r="O7" t="s">
        <v>66</v>
      </c>
    </row>
    <row r="8" spans="1:15" x14ac:dyDescent="0.4">
      <c r="A8" t="str">
        <f t="shared" si="0"/>
        <v>Mo</v>
      </c>
      <c r="B8" s="2">
        <f t="shared" ref="B8:B36" si="2">DATE($F$2,$G$2,ROW()-6)</f>
        <v>42675</v>
      </c>
      <c r="C8" t="str">
        <f>IF(COUNTIF(Vorgabe!$D$2:'Vorgabe'!$D$30,B8)&gt;0,"Feiertag",IF(A8="Sa","Wochenende",IF(A8="So","Wochenende",IF(OR(D8="U",D8="u"),"Urlaub",IF(OR(D8="K",D8="k"),"Krank",IF(OR(D8="Z",D8="z"),"Zeitausgleich",IF(OR(D8="V",D8="v"),"Dienstverhinderung","")))))))</f>
        <v/>
      </c>
      <c r="E8" s="47"/>
      <c r="F8" s="49">
        <f>IF(E8="",0,Vorgabe!$B$4)</f>
        <v>0</v>
      </c>
      <c r="G8" s="47"/>
      <c r="H8" s="3">
        <f t="shared" si="1"/>
        <v>0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0.3208333333333333</v>
      </c>
      <c r="J8" s="3">
        <f t="shared" ref="J8:J36" si="3">IF(C8="Zeitausgleich",H8-I8,IF(E8="",0,IF(H8&lt;&gt;0,H8-I8,)))</f>
        <v>0</v>
      </c>
      <c r="N8" t="s">
        <v>67</v>
      </c>
      <c r="O8" t="s">
        <v>69</v>
      </c>
    </row>
    <row r="9" spans="1:15" x14ac:dyDescent="0.4">
      <c r="A9" t="str">
        <f t="shared" si="0"/>
        <v>Di</v>
      </c>
      <c r="B9" s="2">
        <f t="shared" si="2"/>
        <v>42676</v>
      </c>
      <c r="C9" t="str">
        <f>IF(COUNTIF(Vorgabe!$D$2:'Vorgabe'!$D$30,B9)&gt;0,"Feiertag",IF(A9="Sa","Wochenende",IF(A9="So","Wochenende",IF(OR(D9="U",D9="u"),"Urlaub",IF(OR(D9="K",D9="k"),"Krank",IF(OR(D9="Z",D9="z"),"Zeitausgleich",IF(OR(D9="V",D9="v"),"Dienstverhinderung","")))))))</f>
        <v/>
      </c>
      <c r="E9" s="47"/>
      <c r="F9" s="49">
        <f>IF(E9="",0,Vorgabe!$B$4)</f>
        <v>0</v>
      </c>
      <c r="G9" s="47"/>
      <c r="H9" s="3">
        <f t="shared" si="1"/>
        <v>0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0.3208333333333333</v>
      </c>
      <c r="J9" s="3">
        <f t="shared" si="3"/>
        <v>0</v>
      </c>
      <c r="N9" t="s">
        <v>70</v>
      </c>
      <c r="O9" t="s">
        <v>71</v>
      </c>
    </row>
    <row r="10" spans="1:15" x14ac:dyDescent="0.4">
      <c r="A10" t="str">
        <f t="shared" si="0"/>
        <v>Mi</v>
      </c>
      <c r="B10" s="2">
        <f t="shared" si="2"/>
        <v>42677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/>
      </c>
      <c r="E10" s="47"/>
      <c r="F10" s="49">
        <f>IF(E10="",0,Vorgabe!$B$4)</f>
        <v>0</v>
      </c>
      <c r="G10" s="47"/>
      <c r="H10" s="3">
        <f t="shared" si="1"/>
        <v>0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0.3208333333333333</v>
      </c>
      <c r="J10" s="3">
        <f t="shared" si="3"/>
        <v>0</v>
      </c>
      <c r="N10" t="s">
        <v>72</v>
      </c>
      <c r="O10" t="s">
        <v>73</v>
      </c>
    </row>
    <row r="11" spans="1:15" x14ac:dyDescent="0.4">
      <c r="A11" t="str">
        <f t="shared" si="0"/>
        <v>Do</v>
      </c>
      <c r="B11" s="2">
        <f t="shared" si="2"/>
        <v>42678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/>
      </c>
      <c r="E11" s="47"/>
      <c r="F11" s="49">
        <f>IF(E11="",0,Vorgabe!$B$4)</f>
        <v>0</v>
      </c>
      <c r="G11" s="47"/>
      <c r="H11" s="3">
        <f t="shared" si="1"/>
        <v>0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0.3208333333333333</v>
      </c>
      <c r="J11" s="3">
        <f t="shared" si="3"/>
        <v>0</v>
      </c>
      <c r="N11" t="s">
        <v>93</v>
      </c>
      <c r="O11" t="s">
        <v>94</v>
      </c>
    </row>
    <row r="12" spans="1:15" x14ac:dyDescent="0.4">
      <c r="A12" t="str">
        <f t="shared" si="0"/>
        <v>Fr</v>
      </c>
      <c r="B12" s="2">
        <f t="shared" si="2"/>
        <v>42679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/>
      </c>
      <c r="E12" s="47"/>
      <c r="F12" s="49">
        <f>IF(E12="",0,Vorgabe!$B$4)</f>
        <v>0</v>
      </c>
      <c r="G12" s="47"/>
      <c r="H12" s="3">
        <f t="shared" si="1"/>
        <v>0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0.3208333333333333</v>
      </c>
      <c r="J12" s="3">
        <f t="shared" si="3"/>
        <v>0</v>
      </c>
    </row>
    <row r="13" spans="1:15" x14ac:dyDescent="0.4">
      <c r="A13" t="str">
        <f t="shared" si="0"/>
        <v>Sa</v>
      </c>
      <c r="B13" s="2">
        <f t="shared" si="2"/>
        <v>42680</v>
      </c>
      <c r="C13" t="str">
        <f>IF(COUNTIF(Vorgabe!$D$2:'Vorgabe'!$D$30,B13)&gt;0,"Feiertag",IF(A13="Sa","Wochenende",IF(A13="So","Wochenende",IF(OR(D13="U",D13="u"),"Urlaub",IF(OR(D13="K",D13="k"),"Krank",IF(OR(D13="Z",D13="z"),"Zeitausgleich",IF(OR(D13="V",D13="v"),"Dienstverhinderung","")))))))</f>
        <v>Wochenende</v>
      </c>
      <c r="E13" s="47"/>
      <c r="F13" s="49">
        <f>IF(E13="",0,Vorgabe!$B$4)</f>
        <v>0</v>
      </c>
      <c r="G13" s="47"/>
      <c r="H13" s="3">
        <f t="shared" si="1"/>
        <v>0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</v>
      </c>
      <c r="J13" s="3">
        <f t="shared" si="3"/>
        <v>0</v>
      </c>
    </row>
    <row r="14" spans="1:15" x14ac:dyDescent="0.4">
      <c r="A14" t="str">
        <f t="shared" si="0"/>
        <v>So</v>
      </c>
      <c r="B14" s="2">
        <f t="shared" si="2"/>
        <v>42681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>Wochenende</v>
      </c>
      <c r="E14" s="47"/>
      <c r="F14" s="49">
        <f>IF(E14="",0,Vorgabe!$B$4)</f>
        <v>0</v>
      </c>
      <c r="G14" s="47"/>
      <c r="H14" s="3">
        <f t="shared" si="1"/>
        <v>0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</v>
      </c>
      <c r="J14" s="3">
        <f t="shared" si="3"/>
        <v>0</v>
      </c>
    </row>
    <row r="15" spans="1:15" x14ac:dyDescent="0.4">
      <c r="A15" t="str">
        <f t="shared" si="0"/>
        <v>Mo</v>
      </c>
      <c r="B15" s="2">
        <f t="shared" si="2"/>
        <v>42682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/>
      </c>
      <c r="E15" s="47"/>
      <c r="F15" s="49">
        <f>IF(E15="",0,Vorgabe!$B$4)</f>
        <v>0</v>
      </c>
      <c r="G15" s="47"/>
      <c r="H15" s="3">
        <f t="shared" si="1"/>
        <v>0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0.3208333333333333</v>
      </c>
      <c r="J15" s="3">
        <f t="shared" si="3"/>
        <v>0</v>
      </c>
    </row>
    <row r="16" spans="1:15" x14ac:dyDescent="0.4">
      <c r="A16" t="str">
        <f t="shared" si="0"/>
        <v>Di</v>
      </c>
      <c r="B16" s="2">
        <f t="shared" si="2"/>
        <v>42683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/>
      </c>
      <c r="E16" s="47"/>
      <c r="F16" s="49">
        <f>IF(E16="",0,Vorgabe!$B$4)</f>
        <v>0</v>
      </c>
      <c r="G16" s="47"/>
      <c r="H16" s="3">
        <f t="shared" si="1"/>
        <v>0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0.3208333333333333</v>
      </c>
      <c r="J16" s="3">
        <f t="shared" si="3"/>
        <v>0</v>
      </c>
    </row>
    <row r="17" spans="1:10" x14ac:dyDescent="0.4">
      <c r="A17" t="str">
        <f t="shared" si="0"/>
        <v>Mi</v>
      </c>
      <c r="B17" s="2">
        <f t="shared" si="2"/>
        <v>42684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/>
      </c>
      <c r="E17" s="47"/>
      <c r="F17" s="49">
        <f>IF(E17="",0,Vorgabe!$B$4)</f>
        <v>0</v>
      </c>
      <c r="G17" s="47"/>
      <c r="H17" s="3">
        <f t="shared" si="1"/>
        <v>0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0.3208333333333333</v>
      </c>
      <c r="J17" s="3">
        <f t="shared" si="3"/>
        <v>0</v>
      </c>
    </row>
    <row r="18" spans="1:10" x14ac:dyDescent="0.4">
      <c r="A18" t="str">
        <f t="shared" si="0"/>
        <v>Do</v>
      </c>
      <c r="B18" s="2">
        <f t="shared" si="2"/>
        <v>42685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/>
      </c>
      <c r="E18" s="47"/>
      <c r="F18" s="49">
        <f>IF(E18="",0,Vorgabe!$B$4)</f>
        <v>0</v>
      </c>
      <c r="G18" s="47"/>
      <c r="H18" s="3">
        <f t="shared" si="1"/>
        <v>0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0.3208333333333333</v>
      </c>
      <c r="J18" s="3">
        <f t="shared" si="3"/>
        <v>0</v>
      </c>
    </row>
    <row r="19" spans="1:10" x14ac:dyDescent="0.4">
      <c r="A19" t="str">
        <f t="shared" si="0"/>
        <v>Fr</v>
      </c>
      <c r="B19" s="2">
        <f t="shared" si="2"/>
        <v>42686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/>
      </c>
      <c r="E19" s="47"/>
      <c r="F19" s="49">
        <f>IF(E19="",0,Vorgabe!$B$4)</f>
        <v>0</v>
      </c>
      <c r="G19" s="47"/>
      <c r="H19" s="3">
        <f t="shared" si="1"/>
        <v>0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0.3208333333333333</v>
      </c>
      <c r="J19" s="3">
        <f t="shared" si="3"/>
        <v>0</v>
      </c>
    </row>
    <row r="20" spans="1:10" x14ac:dyDescent="0.4">
      <c r="A20" t="str">
        <f t="shared" si="0"/>
        <v>Sa</v>
      </c>
      <c r="B20" s="2">
        <f t="shared" si="2"/>
        <v>42687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>Wochenende</v>
      </c>
      <c r="E20" s="47"/>
      <c r="F20" s="49">
        <f>IF(E20="",0,Vorgabe!$B$4)</f>
        <v>0</v>
      </c>
      <c r="G20" s="47"/>
      <c r="H20" s="3">
        <f t="shared" si="1"/>
        <v>0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</v>
      </c>
      <c r="J20" s="3">
        <f t="shared" si="3"/>
        <v>0</v>
      </c>
    </row>
    <row r="21" spans="1:10" x14ac:dyDescent="0.4">
      <c r="A21" t="str">
        <f t="shared" si="0"/>
        <v>So</v>
      </c>
      <c r="B21" s="2">
        <f t="shared" si="2"/>
        <v>42688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>Wochenende</v>
      </c>
      <c r="E21" s="47"/>
      <c r="F21" s="49">
        <f>IF(E21="",0,Vorgabe!$B$4)</f>
        <v>0</v>
      </c>
      <c r="G21" s="47"/>
      <c r="H21" s="3">
        <f t="shared" si="1"/>
        <v>0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</v>
      </c>
      <c r="J21" s="3">
        <f t="shared" si="3"/>
        <v>0</v>
      </c>
    </row>
    <row r="22" spans="1:10" x14ac:dyDescent="0.4">
      <c r="A22" t="str">
        <f t="shared" si="0"/>
        <v>Mo</v>
      </c>
      <c r="B22" s="2">
        <f t="shared" si="2"/>
        <v>42689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/>
      </c>
      <c r="E22" s="47"/>
      <c r="F22" s="49">
        <f>IF(E22="",0,Vorgabe!$B$4)</f>
        <v>0</v>
      </c>
      <c r="G22" s="47"/>
      <c r="H22" s="3">
        <f t="shared" si="1"/>
        <v>0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0.3208333333333333</v>
      </c>
      <c r="J22" s="3">
        <f t="shared" si="3"/>
        <v>0</v>
      </c>
    </row>
    <row r="23" spans="1:10" x14ac:dyDescent="0.4">
      <c r="A23" t="str">
        <f t="shared" si="0"/>
        <v>Di</v>
      </c>
      <c r="B23" s="2">
        <f t="shared" si="2"/>
        <v>42690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/>
      </c>
      <c r="E23" s="47"/>
      <c r="F23" s="49">
        <f>IF(E23="",0,Vorgabe!$B$4)</f>
        <v>0</v>
      </c>
      <c r="G23" s="47"/>
      <c r="H23" s="3">
        <f t="shared" si="1"/>
        <v>0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0.3208333333333333</v>
      </c>
      <c r="J23" s="3">
        <f t="shared" si="3"/>
        <v>0</v>
      </c>
    </row>
    <row r="24" spans="1:10" x14ac:dyDescent="0.4">
      <c r="A24" t="str">
        <f t="shared" si="0"/>
        <v>Mi</v>
      </c>
      <c r="B24" s="2">
        <f t="shared" si="2"/>
        <v>42691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/>
      </c>
      <c r="E24" s="47"/>
      <c r="F24" s="49">
        <f>IF(E24="",0,Vorgabe!$B$4)</f>
        <v>0</v>
      </c>
      <c r="G24" s="47"/>
      <c r="H24" s="3">
        <f t="shared" si="1"/>
        <v>0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0.3208333333333333</v>
      </c>
      <c r="J24" s="3">
        <f t="shared" si="3"/>
        <v>0</v>
      </c>
    </row>
    <row r="25" spans="1:10" x14ac:dyDescent="0.4">
      <c r="A25" t="str">
        <f t="shared" si="0"/>
        <v>Do</v>
      </c>
      <c r="B25" s="2">
        <f t="shared" si="2"/>
        <v>42692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/>
      </c>
      <c r="E25" s="47"/>
      <c r="F25" s="49">
        <f>IF(E25="",0,Vorgabe!$B$4)</f>
        <v>0</v>
      </c>
      <c r="G25" s="47"/>
      <c r="H25" s="3">
        <f t="shared" si="1"/>
        <v>0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0.3208333333333333</v>
      </c>
      <c r="J25" s="3">
        <f t="shared" si="3"/>
        <v>0</v>
      </c>
    </row>
    <row r="26" spans="1:10" x14ac:dyDescent="0.4">
      <c r="A26" t="str">
        <f t="shared" si="0"/>
        <v>Fr</v>
      </c>
      <c r="B26" s="2">
        <f t="shared" si="2"/>
        <v>42693</v>
      </c>
      <c r="C26" t="str">
        <f>IF(COUNTIF(Vorgabe!$D$2:'Vorgabe'!$D$30,B26)&gt;0,"Feiertag",IF(A26="Sa","Wochenende",IF(A26="So","Wochenende",IF(OR(D26="U",D26="u"),"Urlaub",IF(OR(D26="K",D26="k"),"Krank",IF(OR(D26="Z",D26="z"),"Zeitausgleich",IF(OR(D26="V",D26="v"),"Dienstverhinderung","")))))))</f>
        <v/>
      </c>
      <c r="E26" s="47"/>
      <c r="F26" s="49">
        <f>IF(E26="",0,Vorgabe!$B$4)</f>
        <v>0</v>
      </c>
      <c r="G26" s="47"/>
      <c r="H26" s="3">
        <f t="shared" si="1"/>
        <v>0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0.3208333333333333</v>
      </c>
      <c r="J26" s="3">
        <f t="shared" si="3"/>
        <v>0</v>
      </c>
    </row>
    <row r="27" spans="1:10" x14ac:dyDescent="0.4">
      <c r="A27" t="str">
        <f t="shared" si="0"/>
        <v>Sa</v>
      </c>
      <c r="B27" s="2">
        <f t="shared" si="2"/>
        <v>42694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>Wochenende</v>
      </c>
      <c r="E27" s="47"/>
      <c r="F27" s="49">
        <f>IF(E27="",0,Vorgabe!$B$4)</f>
        <v>0</v>
      </c>
      <c r="G27" s="47"/>
      <c r="H27" s="3">
        <f t="shared" si="1"/>
        <v>0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</v>
      </c>
      <c r="J27" s="3">
        <f t="shared" si="3"/>
        <v>0</v>
      </c>
    </row>
    <row r="28" spans="1:10" x14ac:dyDescent="0.4">
      <c r="A28" t="str">
        <f t="shared" si="0"/>
        <v>So</v>
      </c>
      <c r="B28" s="2">
        <f t="shared" si="2"/>
        <v>42695</v>
      </c>
      <c r="C28" t="str">
        <f>IF(COUNTIF(Vorgabe!$D$2:'Vorgabe'!$D$30,B28)&gt;0,"Feiertag",IF(A28="Sa","Wochenende",IF(A28="So","Wochenende",IF(OR(D28="U",D28="u"),"Urlaub",IF(OR(D28="K",D28="k"),"Krank",IF(OR(D28="Z",D28="z"),"Zeitausgleich",IF(OR(D28="V",D28="v"),"Dienstverhinderung","")))))))</f>
        <v>Wochenende</v>
      </c>
      <c r="E28" s="47"/>
      <c r="F28" s="49">
        <f>IF(E28="",0,Vorgabe!$B$4)</f>
        <v>0</v>
      </c>
      <c r="G28" s="47"/>
      <c r="H28" s="3">
        <f t="shared" si="1"/>
        <v>0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</v>
      </c>
      <c r="J28" s="3">
        <f t="shared" si="3"/>
        <v>0</v>
      </c>
    </row>
    <row r="29" spans="1:10" x14ac:dyDescent="0.4">
      <c r="A29" t="str">
        <f t="shared" si="0"/>
        <v>Mo</v>
      </c>
      <c r="B29" s="2">
        <f t="shared" si="2"/>
        <v>42696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/>
      </c>
      <c r="E29" s="47"/>
      <c r="F29" s="49">
        <f>IF(E29="",0,Vorgabe!$B$4)</f>
        <v>0</v>
      </c>
      <c r="G29" s="47"/>
      <c r="H29" s="3">
        <f t="shared" si="1"/>
        <v>0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0.3208333333333333</v>
      </c>
      <c r="J29" s="3">
        <f t="shared" si="3"/>
        <v>0</v>
      </c>
    </row>
    <row r="30" spans="1:10" x14ac:dyDescent="0.4">
      <c r="A30" t="str">
        <f t="shared" si="0"/>
        <v>Di</v>
      </c>
      <c r="B30" s="2">
        <f t="shared" si="2"/>
        <v>42697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/>
      </c>
      <c r="E30" s="47"/>
      <c r="F30" s="49">
        <f>IF(E30="",0,Vorgabe!$B$4)</f>
        <v>0</v>
      </c>
      <c r="G30" s="47"/>
      <c r="H30" s="3">
        <f t="shared" si="1"/>
        <v>0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0.3208333333333333</v>
      </c>
      <c r="J30" s="3">
        <f t="shared" si="3"/>
        <v>0</v>
      </c>
    </row>
    <row r="31" spans="1:10" x14ac:dyDescent="0.4">
      <c r="A31" t="str">
        <f t="shared" si="0"/>
        <v>Mi</v>
      </c>
      <c r="B31" s="2">
        <f t="shared" si="2"/>
        <v>42698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/>
      </c>
      <c r="E31" s="47"/>
      <c r="F31" s="49">
        <f>IF(E31="",0,Vorgabe!$B$4)</f>
        <v>0</v>
      </c>
      <c r="G31" s="47"/>
      <c r="H31" s="3">
        <f t="shared" si="1"/>
        <v>0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0.3208333333333333</v>
      </c>
      <c r="J31" s="3">
        <f t="shared" si="3"/>
        <v>0</v>
      </c>
    </row>
    <row r="32" spans="1:10" x14ac:dyDescent="0.4">
      <c r="A32" t="str">
        <f t="shared" si="0"/>
        <v>Do</v>
      </c>
      <c r="B32" s="2">
        <f t="shared" si="2"/>
        <v>42699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/>
      </c>
      <c r="E32" s="47"/>
      <c r="F32" s="49">
        <f>IF(E32="",0,Vorgabe!$B$4)</f>
        <v>0</v>
      </c>
      <c r="G32" s="47"/>
      <c r="H32" s="3">
        <f t="shared" si="1"/>
        <v>0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0.3208333333333333</v>
      </c>
      <c r="J32" s="3">
        <f t="shared" si="3"/>
        <v>0</v>
      </c>
    </row>
    <row r="33" spans="1:10" x14ac:dyDescent="0.4">
      <c r="A33" t="str">
        <f t="shared" si="0"/>
        <v>Fr</v>
      </c>
      <c r="B33" s="2">
        <f t="shared" si="2"/>
        <v>42700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/>
      </c>
      <c r="E33" s="47"/>
      <c r="F33" s="49">
        <f>IF(E33="",0,Vorgabe!$B$4)</f>
        <v>0</v>
      </c>
      <c r="G33" s="47"/>
      <c r="H33" s="3">
        <f t="shared" si="1"/>
        <v>0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0.3208333333333333</v>
      </c>
      <c r="J33" s="3">
        <f t="shared" si="3"/>
        <v>0</v>
      </c>
    </row>
    <row r="34" spans="1:10" x14ac:dyDescent="0.4">
      <c r="A34" t="str">
        <f t="shared" si="0"/>
        <v>Sa</v>
      </c>
      <c r="B34" s="2">
        <f t="shared" si="2"/>
        <v>42701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>Wochenende</v>
      </c>
      <c r="E34" s="47"/>
      <c r="F34" s="49">
        <f>IF(E34="",0,Vorgabe!$B$4)</f>
        <v>0</v>
      </c>
      <c r="G34" s="47"/>
      <c r="H34" s="3">
        <f t="shared" si="1"/>
        <v>0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</v>
      </c>
      <c r="J34" s="3">
        <f t="shared" si="3"/>
        <v>0</v>
      </c>
    </row>
    <row r="35" spans="1:10" x14ac:dyDescent="0.4">
      <c r="A35" t="str">
        <f t="shared" si="0"/>
        <v>So</v>
      </c>
      <c r="B35" s="2">
        <f t="shared" si="2"/>
        <v>42702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>Wochenende</v>
      </c>
      <c r="E35" s="47"/>
      <c r="F35" s="49">
        <f>IF(E35="",0,Vorgabe!$B$4)</f>
        <v>0</v>
      </c>
      <c r="G35" s="47"/>
      <c r="H35" s="3">
        <f t="shared" si="1"/>
        <v>0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</v>
      </c>
      <c r="J35" s="3">
        <f t="shared" si="3"/>
        <v>0</v>
      </c>
    </row>
    <row r="36" spans="1:10" x14ac:dyDescent="0.4">
      <c r="A36" t="str">
        <f t="shared" si="0"/>
        <v>Mo</v>
      </c>
      <c r="B36" s="2">
        <f t="shared" si="2"/>
        <v>42703</v>
      </c>
      <c r="C36" t="str">
        <f>IF(COUNTIF(Vorgabe!$D$2:'Vorgabe'!$D$30,B36)&gt;0,"Feiertag",IF(A36="Sa","Wochenende",IF(A36="So","Wochenende",IF(OR(D36="U",D36="u"),"Urlaub",IF(OR(D36="K",D36="k"),"Krank",IF(OR(D36="Z",D36="z"),"Zeitausgleich",IF(OR(D36="V",D36="v"),"Dienstverhinderung","")))))))</f>
        <v/>
      </c>
      <c r="E36" s="47"/>
      <c r="F36" s="49">
        <f>IF(E36="",0,Vorgabe!$B$4)</f>
        <v>0</v>
      </c>
      <c r="G36" s="47"/>
      <c r="H36" s="3">
        <f t="shared" si="1"/>
        <v>0</v>
      </c>
      <c r="I36" s="3">
        <f>IF(C36="Zeitausgleich",IF(A36="Mo",Vorgabe!$N$17,IF(A36="Di",Vorgabe!$N$18,IF(A36="Mi",Vorgabe!$N$19,IF(A36="Do",Vorgabe!$N$20,Vorgabe!$N$21)))),IF(AND(C36="",B36&gt;=Vorgabe!$N$5),IF(A36="Mo",Vorgabe!$N$17,IF(A36="Di",Vorgabe!$N$18,IF(A36="Mi",Vorgabe!$N$19,IF(A36="Do",Vorgabe!$N$20,Vorgabe!$N$21)))),))</f>
        <v>0.3208333333333333</v>
      </c>
      <c r="J36" s="3">
        <f t="shared" si="3"/>
        <v>0</v>
      </c>
    </row>
    <row r="37" spans="1:10" x14ac:dyDescent="0.4">
      <c r="C37" t="str">
        <f>IF(COUNTIF(Vorgabe!$D$2:'Vorgabe'!$D$30,B37)&gt;0,"Feiertag",IF(A37="Sa","Wochenende",IF(A37="So","Wochenende",IF(OR(D37="U",D37="u"),"Urlaub",IF(OR(D37="K",D37="k"),"Krank",IF(OR(D37="Z",D37="z"),"Zeitausgleich",IF(OR(D37="V",D37="v"),"Dienstverhinderung","")))))))</f>
        <v/>
      </c>
    </row>
  </sheetData>
  <mergeCells count="1">
    <mergeCell ref="B1:J1"/>
  </mergeCells>
  <conditionalFormatting sqref="A7:H7 A8:B36 J7:J36 C8:D37 E8:H36">
    <cfRule type="expression" dxfId="21" priority="4" stopIfTrue="1">
      <formula>OR($C7="K",$C7="ZA")</formula>
    </cfRule>
    <cfRule type="expression" dxfId="20" priority="5" stopIfTrue="1">
      <formula>OR($C7="Wochenende",$C7="Feiertag")</formula>
    </cfRule>
  </conditionalFormatting>
  <conditionalFormatting sqref="I7:I36">
    <cfRule type="expression" dxfId="19" priority="2" stopIfTrue="1">
      <formula>OR($C7="K",$C7="ZA")</formula>
    </cfRule>
    <cfRule type="expression" dxfId="18" priority="3" stopIfTrue="1">
      <formula>OR($C7="Wochenende",$C7="Feiertag")</formula>
    </cfRule>
  </conditionalFormatting>
  <conditionalFormatting sqref="E7:E36 G7:G36">
    <cfRule type="expression" dxfId="17" priority="1">
      <formula>AND($C7="",$E7="")</formula>
    </cfRule>
  </conditionalFormatting>
  <pageMargins left="0.78740157499999996" right="0.78740157499999996" top="0.984251969" bottom="0.984251969" header="0.4921259845" footer="0.4921259845"/>
  <pageSetup paperSize="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37"/>
  <sheetViews>
    <sheetView workbookViewId="0">
      <selection activeCell="L29" sqref="L29"/>
    </sheetView>
  </sheetViews>
  <sheetFormatPr baseColWidth="10" defaultRowHeight="12.3" x14ac:dyDescent="0.4"/>
  <cols>
    <col min="1" max="1" width="5.44140625" customWidth="1"/>
    <col min="3" max="3" width="16" bestFit="1" customWidth="1"/>
    <col min="4" max="4" width="5.5546875" customWidth="1"/>
    <col min="10" max="10" width="12.83203125" customWidth="1"/>
    <col min="11" max="11" width="13.5546875" customWidth="1"/>
    <col min="15" max="15" width="16.27734375" customWidth="1"/>
  </cols>
  <sheetData>
    <row r="1" spans="1:15" ht="24.9" x14ac:dyDescent="0.8">
      <c r="A1" s="45"/>
      <c r="B1" s="148">
        <f>Vorgabe!N3</f>
        <v>0</v>
      </c>
      <c r="C1" s="148"/>
      <c r="D1" s="148"/>
      <c r="E1" s="148"/>
      <c r="F1" s="148"/>
      <c r="G1" s="148"/>
      <c r="H1" s="148"/>
      <c r="I1" s="148"/>
      <c r="J1" s="148"/>
    </row>
    <row r="2" spans="1:15" x14ac:dyDescent="0.4">
      <c r="B2" t="s">
        <v>3</v>
      </c>
      <c r="E2" s="4">
        <f>DATE(F2,G2,1)</f>
        <v>42704</v>
      </c>
      <c r="F2">
        <f>Vorgabe!N6</f>
        <v>2020</v>
      </c>
      <c r="G2">
        <v>12</v>
      </c>
      <c r="H2" t="s">
        <v>64</v>
      </c>
      <c r="J2" s="3">
        <f>SUM(I7:I37)</f>
        <v>6.7374999999999954</v>
      </c>
      <c r="K2" t="s">
        <v>58</v>
      </c>
      <c r="L2">
        <f>November!L4</f>
        <v>25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SUM(H7:H37)</f>
        <v>0</v>
      </c>
      <c r="K3" t="s">
        <v>55</v>
      </c>
      <c r="L3">
        <f>COUNTIF(C7:C37,"Urlaub")</f>
        <v>0</v>
      </c>
    </row>
    <row r="4" spans="1:15" x14ac:dyDescent="0.4">
      <c r="B4" t="s">
        <v>7</v>
      </c>
      <c r="C4" s="3">
        <f>November!J5</f>
        <v>0</v>
      </c>
      <c r="D4" s="3"/>
      <c r="H4" t="s">
        <v>5</v>
      </c>
      <c r="J4" s="3">
        <f>SUM(J7:J37)</f>
        <v>0</v>
      </c>
      <c r="K4" t="s">
        <v>56</v>
      </c>
      <c r="L4">
        <f>L2-L3</f>
        <v>25</v>
      </c>
    </row>
    <row r="5" spans="1:15" x14ac:dyDescent="0.4">
      <c r="H5" t="s">
        <v>6</v>
      </c>
      <c r="J5" s="3">
        <f>C4+SUM(J7:J37)</f>
        <v>0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tr">
        <f t="shared" ref="A7:A37" si="0">TEXT(B7,"TTT")</f>
        <v>Di</v>
      </c>
      <c r="B7" s="2">
        <f>DATE($F$2,$G$2,ROW()-6)</f>
        <v>42704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/>
      </c>
      <c r="E7" s="47"/>
      <c r="F7" s="49">
        <f>IF(E7="",0,Vorgabe!$B$4)</f>
        <v>0</v>
      </c>
      <c r="G7" s="47"/>
      <c r="H7" s="3">
        <f t="shared" ref="H7:H37" si="1">IF(E7="",0,IF(G7&gt;E7,G7-E7-F7,1+G7-E7-F7))</f>
        <v>0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0.3208333333333333</v>
      </c>
      <c r="J7" s="3">
        <f>IF(C7="Zeitausgleich",H7-I7,IF(E7="",0,IF(H7&lt;&gt;0,H7-I7,)))</f>
        <v>0</v>
      </c>
      <c r="N7" t="s">
        <v>68</v>
      </c>
      <c r="O7" t="s">
        <v>66</v>
      </c>
    </row>
    <row r="8" spans="1:15" x14ac:dyDescent="0.4">
      <c r="A8" t="str">
        <f t="shared" si="0"/>
        <v>Mi</v>
      </c>
      <c r="B8" s="2">
        <f t="shared" ref="B8:B37" si="2">DATE($F$2,$G$2,ROW()-6)</f>
        <v>42705</v>
      </c>
      <c r="C8" t="str">
        <f>IF(COUNTIF(Vorgabe!$D$2:'Vorgabe'!$D$30,B8)&gt;0,"Feiertag",IF(A8="Sa","Wochenende",IF(A8="So","Wochenende",IF(OR(D8="U",D8="u"),"Urlaub",IF(OR(D8="K",D8="k"),"Krank",IF(OR(D8="Z",D8="z"),"Zeitausgleich",IF(OR(D8="V",D8="v"),"Dienstverhinderung","")))))))</f>
        <v/>
      </c>
      <c r="E8" s="47"/>
      <c r="F8" s="49">
        <f>IF(E8="",0,Vorgabe!$B$4)</f>
        <v>0</v>
      </c>
      <c r="G8" s="47"/>
      <c r="H8" s="3">
        <f t="shared" si="1"/>
        <v>0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0.3208333333333333</v>
      </c>
      <c r="J8" s="3">
        <f t="shared" ref="J8:J37" si="3">IF(C8="Zeitausgleich",H8-I8,IF(E8="",0,IF(H8&lt;&gt;0,H8-I8,)))</f>
        <v>0</v>
      </c>
      <c r="N8" t="s">
        <v>67</v>
      </c>
      <c r="O8" t="s">
        <v>69</v>
      </c>
    </row>
    <row r="9" spans="1:15" x14ac:dyDescent="0.4">
      <c r="A9" t="str">
        <f t="shared" si="0"/>
        <v>Do</v>
      </c>
      <c r="B9" s="2">
        <f t="shared" si="2"/>
        <v>42706</v>
      </c>
      <c r="C9" t="str">
        <f>IF(COUNTIF(Vorgabe!$D$2:'Vorgabe'!$D$30,B9)&gt;0,"Feiertag",IF(A9="Sa","Wochenende",IF(A9="So","Wochenende",IF(OR(D9="U",D9="u"),"Urlaub",IF(OR(D9="K",D9="k"),"Krank",IF(OR(D9="Z",D9="z"),"Zeitausgleich",IF(OR(D9="V",D9="v"),"Dienstverhinderung","")))))))</f>
        <v/>
      </c>
      <c r="E9" s="47"/>
      <c r="F9" s="49">
        <f>IF(E9="",0,Vorgabe!$B$4)</f>
        <v>0</v>
      </c>
      <c r="G9" s="47"/>
      <c r="H9" s="3">
        <f t="shared" si="1"/>
        <v>0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0.3208333333333333</v>
      </c>
      <c r="J9" s="3">
        <f t="shared" si="3"/>
        <v>0</v>
      </c>
      <c r="N9" t="s">
        <v>70</v>
      </c>
      <c r="O9" t="s">
        <v>71</v>
      </c>
    </row>
    <row r="10" spans="1:15" x14ac:dyDescent="0.4">
      <c r="A10" t="str">
        <f t="shared" si="0"/>
        <v>Fr</v>
      </c>
      <c r="B10" s="2">
        <f t="shared" si="2"/>
        <v>42707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/>
      </c>
      <c r="E10" s="47"/>
      <c r="F10" s="49">
        <f>IF(E10="",0,Vorgabe!$B$4)</f>
        <v>0</v>
      </c>
      <c r="G10" s="47"/>
      <c r="H10" s="3">
        <f t="shared" si="1"/>
        <v>0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0.3208333333333333</v>
      </c>
      <c r="J10" s="3">
        <f t="shared" si="3"/>
        <v>0</v>
      </c>
      <c r="N10" t="s">
        <v>72</v>
      </c>
      <c r="O10" t="s">
        <v>73</v>
      </c>
    </row>
    <row r="11" spans="1:15" x14ac:dyDescent="0.4">
      <c r="A11" t="str">
        <f t="shared" si="0"/>
        <v>Sa</v>
      </c>
      <c r="B11" s="2">
        <f t="shared" si="2"/>
        <v>42708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>Wochenende</v>
      </c>
      <c r="E11" s="47"/>
      <c r="F11" s="49">
        <f>IF(E11="",0,Vorgabe!$B$4)</f>
        <v>0</v>
      </c>
      <c r="G11" s="47"/>
      <c r="H11" s="3">
        <f t="shared" si="1"/>
        <v>0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</v>
      </c>
      <c r="J11" s="3">
        <f t="shared" si="3"/>
        <v>0</v>
      </c>
      <c r="N11" s="6" t="s">
        <v>93</v>
      </c>
      <c r="O11" s="6" t="s">
        <v>94</v>
      </c>
    </row>
    <row r="12" spans="1:15" x14ac:dyDescent="0.4">
      <c r="A12" t="str">
        <f t="shared" si="0"/>
        <v>So</v>
      </c>
      <c r="B12" s="2">
        <f t="shared" si="2"/>
        <v>42709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>Wochenende</v>
      </c>
      <c r="E12" s="47"/>
      <c r="F12" s="49">
        <f>IF(E12="",0,Vorgabe!$B$4)</f>
        <v>0</v>
      </c>
      <c r="G12" s="47"/>
      <c r="H12" s="3">
        <f t="shared" si="1"/>
        <v>0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</v>
      </c>
      <c r="J12" s="3">
        <f t="shared" si="3"/>
        <v>0</v>
      </c>
    </row>
    <row r="13" spans="1:15" x14ac:dyDescent="0.4">
      <c r="A13" t="str">
        <f t="shared" si="0"/>
        <v>Mo</v>
      </c>
      <c r="B13" s="2">
        <f t="shared" si="2"/>
        <v>42710</v>
      </c>
      <c r="C13" t="str">
        <f>IF(COUNTIF(Vorgabe!$D$2:'Vorgabe'!$D$30,B13)&gt;0,"Feiertag",IF(A13="Sa","Wochenende",IF(A13="So","Wochenende",IF(OR(D13="U",D13="u"),"Urlaub",IF(OR(D13="K",D13="k"),"Krank",IF(OR(D13="Z",D13="z"),"Zeitausgleich",IF(OR(D13="V",D13="v"),"Dienstverhinderung","")))))))</f>
        <v/>
      </c>
      <c r="E13" s="47"/>
      <c r="F13" s="49">
        <f>IF(E13="",0,Vorgabe!$B$4)</f>
        <v>0</v>
      </c>
      <c r="G13" s="47"/>
      <c r="H13" s="3">
        <f t="shared" si="1"/>
        <v>0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0.3208333333333333</v>
      </c>
      <c r="J13" s="3">
        <f t="shared" si="3"/>
        <v>0</v>
      </c>
    </row>
    <row r="14" spans="1:15" x14ac:dyDescent="0.4">
      <c r="A14" t="str">
        <f t="shared" si="0"/>
        <v>Di</v>
      </c>
      <c r="B14" s="2">
        <f t="shared" si="2"/>
        <v>42711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>Feiertag</v>
      </c>
      <c r="E14" s="47"/>
      <c r="F14" s="49">
        <f>IF(E14="",0,Vorgabe!$B$4)</f>
        <v>0</v>
      </c>
      <c r="G14" s="47"/>
      <c r="H14" s="3">
        <f t="shared" si="1"/>
        <v>0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</v>
      </c>
      <c r="J14" s="3">
        <f t="shared" si="3"/>
        <v>0</v>
      </c>
    </row>
    <row r="15" spans="1:15" x14ac:dyDescent="0.4">
      <c r="A15" t="str">
        <f t="shared" si="0"/>
        <v>Mi</v>
      </c>
      <c r="B15" s="2">
        <f t="shared" si="2"/>
        <v>42712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/>
      </c>
      <c r="E15" s="47"/>
      <c r="F15" s="49">
        <f>IF(E15="",0,Vorgabe!$B$4)</f>
        <v>0</v>
      </c>
      <c r="G15" s="47"/>
      <c r="H15" s="3">
        <f t="shared" si="1"/>
        <v>0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0.3208333333333333</v>
      </c>
      <c r="J15" s="3">
        <f t="shared" si="3"/>
        <v>0</v>
      </c>
    </row>
    <row r="16" spans="1:15" x14ac:dyDescent="0.4">
      <c r="A16" t="str">
        <f t="shared" si="0"/>
        <v>Do</v>
      </c>
      <c r="B16" s="2">
        <f t="shared" si="2"/>
        <v>42713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/>
      </c>
      <c r="E16" s="47"/>
      <c r="F16" s="49">
        <f>IF(E16="",0,Vorgabe!$B$4)</f>
        <v>0</v>
      </c>
      <c r="G16" s="47"/>
      <c r="H16" s="3">
        <f t="shared" si="1"/>
        <v>0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0.3208333333333333</v>
      </c>
      <c r="J16" s="3">
        <f t="shared" si="3"/>
        <v>0</v>
      </c>
    </row>
    <row r="17" spans="1:10" x14ac:dyDescent="0.4">
      <c r="A17" t="str">
        <f t="shared" si="0"/>
        <v>Fr</v>
      </c>
      <c r="B17" s="2">
        <f t="shared" si="2"/>
        <v>42714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/>
      </c>
      <c r="E17" s="47"/>
      <c r="F17" s="49">
        <f>IF(E17="",0,Vorgabe!$B$4)</f>
        <v>0</v>
      </c>
      <c r="G17" s="47"/>
      <c r="H17" s="3">
        <f t="shared" si="1"/>
        <v>0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0.3208333333333333</v>
      </c>
      <c r="J17" s="3">
        <f t="shared" si="3"/>
        <v>0</v>
      </c>
    </row>
    <row r="18" spans="1:10" x14ac:dyDescent="0.4">
      <c r="A18" t="str">
        <f t="shared" si="0"/>
        <v>Sa</v>
      </c>
      <c r="B18" s="2">
        <f t="shared" si="2"/>
        <v>42715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>Wochenende</v>
      </c>
      <c r="E18" s="47"/>
      <c r="F18" s="49">
        <f>IF(E18="",0,Vorgabe!$B$4)</f>
        <v>0</v>
      </c>
      <c r="G18" s="47"/>
      <c r="H18" s="3">
        <f t="shared" si="1"/>
        <v>0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</v>
      </c>
      <c r="J18" s="3">
        <f t="shared" si="3"/>
        <v>0</v>
      </c>
    </row>
    <row r="19" spans="1:10" x14ac:dyDescent="0.4">
      <c r="A19" t="str">
        <f t="shared" si="0"/>
        <v>So</v>
      </c>
      <c r="B19" s="2">
        <f t="shared" si="2"/>
        <v>42716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>Wochenende</v>
      </c>
      <c r="E19" s="47"/>
      <c r="F19" s="49">
        <f>IF(E19="",0,Vorgabe!$B$4)</f>
        <v>0</v>
      </c>
      <c r="G19" s="47"/>
      <c r="H19" s="3">
        <f t="shared" si="1"/>
        <v>0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</v>
      </c>
      <c r="J19" s="3">
        <f t="shared" si="3"/>
        <v>0</v>
      </c>
    </row>
    <row r="20" spans="1:10" x14ac:dyDescent="0.4">
      <c r="A20" t="str">
        <f t="shared" si="0"/>
        <v>Mo</v>
      </c>
      <c r="B20" s="2">
        <f t="shared" si="2"/>
        <v>42717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/>
      </c>
      <c r="E20" s="47"/>
      <c r="F20" s="49">
        <f>IF(E20="",0,Vorgabe!$B$4)</f>
        <v>0</v>
      </c>
      <c r="G20" s="47"/>
      <c r="H20" s="3">
        <f t="shared" si="1"/>
        <v>0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0.3208333333333333</v>
      </c>
      <c r="J20" s="3">
        <f t="shared" si="3"/>
        <v>0</v>
      </c>
    </row>
    <row r="21" spans="1:10" x14ac:dyDescent="0.4">
      <c r="A21" t="str">
        <f t="shared" si="0"/>
        <v>Di</v>
      </c>
      <c r="B21" s="2">
        <f t="shared" si="2"/>
        <v>42718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/>
      </c>
      <c r="E21" s="47"/>
      <c r="F21" s="49">
        <f>IF(E21="",0,Vorgabe!$B$4)</f>
        <v>0</v>
      </c>
      <c r="G21" s="47"/>
      <c r="H21" s="3">
        <f t="shared" si="1"/>
        <v>0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0.3208333333333333</v>
      </c>
      <c r="J21" s="3">
        <f t="shared" si="3"/>
        <v>0</v>
      </c>
    </row>
    <row r="22" spans="1:10" x14ac:dyDescent="0.4">
      <c r="A22" t="str">
        <f t="shared" si="0"/>
        <v>Mi</v>
      </c>
      <c r="B22" s="2">
        <f t="shared" si="2"/>
        <v>42719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/>
      </c>
      <c r="D22" s="6"/>
      <c r="E22" s="47"/>
      <c r="F22" s="49">
        <f>IF(E22="",0,Vorgabe!$B$4)</f>
        <v>0</v>
      </c>
      <c r="G22" s="47"/>
      <c r="H22" s="3">
        <f t="shared" si="1"/>
        <v>0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0.3208333333333333</v>
      </c>
      <c r="J22" s="3">
        <f t="shared" si="3"/>
        <v>0</v>
      </c>
    </row>
    <row r="23" spans="1:10" x14ac:dyDescent="0.4">
      <c r="A23" t="str">
        <f t="shared" si="0"/>
        <v>Do</v>
      </c>
      <c r="B23" s="2">
        <f t="shared" si="2"/>
        <v>42720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/>
      </c>
      <c r="D23" s="6"/>
      <c r="E23" s="47"/>
      <c r="F23" s="49">
        <f>IF(E23="",0,Vorgabe!$B$4)</f>
        <v>0</v>
      </c>
      <c r="G23" s="47"/>
      <c r="H23" s="3">
        <f t="shared" si="1"/>
        <v>0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0.3208333333333333</v>
      </c>
      <c r="J23" s="3">
        <f t="shared" si="3"/>
        <v>0</v>
      </c>
    </row>
    <row r="24" spans="1:10" x14ac:dyDescent="0.4">
      <c r="A24" t="str">
        <f t="shared" si="0"/>
        <v>Fr</v>
      </c>
      <c r="B24" s="2">
        <f t="shared" si="2"/>
        <v>42721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/>
      </c>
      <c r="D24" s="6"/>
      <c r="E24" s="47"/>
      <c r="F24" s="49">
        <v>0</v>
      </c>
      <c r="G24" s="47"/>
      <c r="H24" s="3">
        <f t="shared" si="1"/>
        <v>0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0.3208333333333333</v>
      </c>
      <c r="J24" s="3">
        <f t="shared" si="3"/>
        <v>0</v>
      </c>
    </row>
    <row r="25" spans="1:10" x14ac:dyDescent="0.4">
      <c r="A25" t="str">
        <f t="shared" si="0"/>
        <v>Sa</v>
      </c>
      <c r="B25" s="2">
        <f t="shared" si="2"/>
        <v>42722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>Wochenende</v>
      </c>
      <c r="E25" s="47"/>
      <c r="F25" s="49">
        <f>IF(E25="",0,Vorgabe!$B$4)</f>
        <v>0</v>
      </c>
      <c r="G25" s="47"/>
      <c r="H25" s="3">
        <f t="shared" si="1"/>
        <v>0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</v>
      </c>
      <c r="J25" s="3">
        <f t="shared" si="3"/>
        <v>0</v>
      </c>
    </row>
    <row r="26" spans="1:10" x14ac:dyDescent="0.4">
      <c r="A26" t="str">
        <f t="shared" si="0"/>
        <v>So</v>
      </c>
      <c r="B26" s="2">
        <f t="shared" si="2"/>
        <v>42723</v>
      </c>
      <c r="C26" t="str">
        <f>IF(COUNTIF(Vorgabe!$D$2:'Vorgabe'!$D$30,B26)&gt;0,"Feiertag",IF(A26="Sa","Wochenende",IF(A26="So","Wochenende",IF(OR(D26="U",D26="u"),"Urlaub",IF(OR(D26="K",D26="k"),"Krank",IF(OR(D26="Z",D26="z"),"Zeitausgleich",IF(OR(D26="V",D26="v"),"Dienstverhinderung","")))))))</f>
        <v>Wochenende</v>
      </c>
      <c r="E26" s="47"/>
      <c r="F26" s="49">
        <f>IF(E26="",0,Vorgabe!$B$4)</f>
        <v>0</v>
      </c>
      <c r="G26" s="47"/>
      <c r="H26" s="3">
        <f t="shared" si="1"/>
        <v>0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</v>
      </c>
      <c r="J26" s="3">
        <f t="shared" si="3"/>
        <v>0</v>
      </c>
    </row>
    <row r="27" spans="1:10" x14ac:dyDescent="0.4">
      <c r="A27" t="str">
        <f t="shared" si="0"/>
        <v>Mo</v>
      </c>
      <c r="B27" s="2">
        <f t="shared" si="2"/>
        <v>42724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/>
      </c>
      <c r="E27" s="47"/>
      <c r="F27" s="49">
        <f>IF(E27="",0,Vorgabe!$B$4)</f>
        <v>0</v>
      </c>
      <c r="G27" s="47"/>
      <c r="H27" s="3">
        <f t="shared" si="1"/>
        <v>0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0.3208333333333333</v>
      </c>
      <c r="J27" s="3">
        <f t="shared" si="3"/>
        <v>0</v>
      </c>
    </row>
    <row r="28" spans="1:10" x14ac:dyDescent="0.4">
      <c r="A28" t="str">
        <f t="shared" si="0"/>
        <v>Di</v>
      </c>
      <c r="B28" s="2">
        <f t="shared" si="2"/>
        <v>42725</v>
      </c>
      <c r="C28" t="str">
        <f>IF(COUNTIF(Vorgabe!$D$2:'Vorgabe'!$D$30,B28)&gt;0,"Feiertag",IF(A28="Sa","Wochenende",IF(A28="So","Wochenende",IF(OR(D28="U",D28="u"),"Urlaub",IF(OR(D28="K",D28="k"),"Krank",IF(OR(D28="Z",D28="z"),"Zeitausgleich",IF(OR(D28="V",D28="v"),"Dienstverhinderung","")))))))</f>
        <v/>
      </c>
      <c r="E28" s="47"/>
      <c r="F28" s="49">
        <f>IF(E28="",0,Vorgabe!$B$4)</f>
        <v>0</v>
      </c>
      <c r="G28" s="47"/>
      <c r="H28" s="3">
        <f t="shared" si="1"/>
        <v>0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0.3208333333333333</v>
      </c>
      <c r="J28" s="3">
        <f t="shared" si="3"/>
        <v>0</v>
      </c>
    </row>
    <row r="29" spans="1:10" x14ac:dyDescent="0.4">
      <c r="A29" t="str">
        <f t="shared" si="0"/>
        <v>Mi</v>
      </c>
      <c r="B29" s="2">
        <f t="shared" si="2"/>
        <v>42726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/>
      </c>
      <c r="E29" s="47"/>
      <c r="F29" s="49">
        <f>IF(E29="",0,Vorgabe!$B$4)</f>
        <v>0</v>
      </c>
      <c r="G29" s="47"/>
      <c r="H29" s="3">
        <f t="shared" si="1"/>
        <v>0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0.3208333333333333</v>
      </c>
      <c r="J29" s="3">
        <f t="shared" si="3"/>
        <v>0</v>
      </c>
    </row>
    <row r="30" spans="1:10" x14ac:dyDescent="0.4">
      <c r="A30" t="str">
        <f t="shared" si="0"/>
        <v>Do</v>
      </c>
      <c r="B30" s="2">
        <f t="shared" si="2"/>
        <v>42727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/>
      </c>
      <c r="E30" s="47"/>
      <c r="F30" s="49">
        <f>IF(E30="",0,Vorgabe!$B$4)</f>
        <v>0</v>
      </c>
      <c r="G30" s="47"/>
      <c r="H30" s="3">
        <f t="shared" si="1"/>
        <v>0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0.3208333333333333</v>
      </c>
      <c r="J30" s="3">
        <f t="shared" si="3"/>
        <v>0</v>
      </c>
    </row>
    <row r="31" spans="1:10" x14ac:dyDescent="0.4">
      <c r="A31" t="str">
        <f t="shared" si="0"/>
        <v>Fr</v>
      </c>
      <c r="B31" s="2">
        <f t="shared" si="2"/>
        <v>42728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>Feiertag</v>
      </c>
      <c r="E31" s="47"/>
      <c r="F31" s="49">
        <f>IF(E31="",0,Vorgabe!$B$4)</f>
        <v>0</v>
      </c>
      <c r="G31" s="47"/>
      <c r="H31" s="3">
        <f t="shared" si="1"/>
        <v>0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</v>
      </c>
      <c r="J31" s="3">
        <f t="shared" si="3"/>
        <v>0</v>
      </c>
    </row>
    <row r="32" spans="1:10" x14ac:dyDescent="0.4">
      <c r="A32" t="str">
        <f t="shared" si="0"/>
        <v>Sa</v>
      </c>
      <c r="B32" s="2">
        <f t="shared" si="2"/>
        <v>42729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>Feiertag</v>
      </c>
      <c r="E32" s="47"/>
      <c r="F32" s="49">
        <f>IF(E32="",0,Vorgabe!$B$4)</f>
        <v>0</v>
      </c>
      <c r="G32" s="47"/>
      <c r="H32" s="3">
        <f t="shared" si="1"/>
        <v>0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</v>
      </c>
      <c r="J32" s="3">
        <f t="shared" si="3"/>
        <v>0</v>
      </c>
    </row>
    <row r="33" spans="1:10" x14ac:dyDescent="0.4">
      <c r="A33" t="str">
        <f t="shared" si="0"/>
        <v>So</v>
      </c>
      <c r="B33" s="2">
        <f t="shared" si="2"/>
        <v>42730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>Wochenende</v>
      </c>
      <c r="E33" s="47"/>
      <c r="F33" s="49">
        <f>IF(E33="",0,Vorgabe!$B$4)</f>
        <v>0</v>
      </c>
      <c r="G33" s="47"/>
      <c r="H33" s="3">
        <f t="shared" si="1"/>
        <v>0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</v>
      </c>
      <c r="J33" s="3">
        <f t="shared" si="3"/>
        <v>0</v>
      </c>
    </row>
    <row r="34" spans="1:10" x14ac:dyDescent="0.4">
      <c r="A34" t="str">
        <f t="shared" si="0"/>
        <v>Mo</v>
      </c>
      <c r="B34" s="2">
        <f t="shared" si="2"/>
        <v>42731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/>
      </c>
      <c r="E34" s="47"/>
      <c r="F34" s="49">
        <f>IF(E34="",0,Vorgabe!$B$4)</f>
        <v>0</v>
      </c>
      <c r="G34" s="47"/>
      <c r="H34" s="3">
        <f t="shared" ref="H34:H37" si="4">IF(E34="",0,IF(G34&gt;E34,G34-E34-F34,1+G34-E34-F34))</f>
        <v>0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0.3208333333333333</v>
      </c>
      <c r="J34" s="3">
        <f t="shared" ref="J34:J37" si="5">IF(C34="Zeitausgleich",H34-I34,IF(E34="",0,IF(H34&lt;&gt;0,H34-I34,)))</f>
        <v>0</v>
      </c>
    </row>
    <row r="35" spans="1:10" x14ac:dyDescent="0.4">
      <c r="A35" t="str">
        <f t="shared" si="0"/>
        <v>Di</v>
      </c>
      <c r="B35" s="2">
        <f t="shared" si="2"/>
        <v>42732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/>
      </c>
      <c r="E35" s="47"/>
      <c r="F35" s="49">
        <f>IF(E35="",0,Vorgabe!$B$4)</f>
        <v>0</v>
      </c>
      <c r="G35" s="47"/>
      <c r="H35" s="3">
        <f t="shared" si="4"/>
        <v>0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0.3208333333333333</v>
      </c>
      <c r="J35" s="3">
        <f t="shared" si="5"/>
        <v>0</v>
      </c>
    </row>
    <row r="36" spans="1:10" x14ac:dyDescent="0.4">
      <c r="A36" t="str">
        <f t="shared" si="0"/>
        <v>Mi</v>
      </c>
      <c r="B36" s="2">
        <f t="shared" si="2"/>
        <v>42733</v>
      </c>
      <c r="C36" t="str">
        <f>IF(COUNTIF(Vorgabe!$D$2:'Vorgabe'!$D$30,B36)&gt;0,"Feiertag",IF(A36="Sa","Wochenende",IF(A36="So","Wochenende",IF(OR(D36="U",D36="u"),"Urlaub",IF(OR(D36="K",D36="k"),"Krank",IF(OR(D36="Z",D36="z"),"Zeitausgleich",IF(OR(D36="V",D36="v"),"Dienstverhinderung","")))))))</f>
        <v/>
      </c>
      <c r="E36" s="47"/>
      <c r="F36" s="49">
        <f>IF(E36="",0,Vorgabe!$B$4)</f>
        <v>0</v>
      </c>
      <c r="G36" s="47"/>
      <c r="H36" s="3">
        <f t="shared" si="4"/>
        <v>0</v>
      </c>
      <c r="I36" s="3">
        <f>IF(C36="Zeitausgleich",IF(A36="Mo",Vorgabe!$N$17,IF(A36="Di",Vorgabe!$N$18,IF(A36="Mi",Vorgabe!$N$19,IF(A36="Do",Vorgabe!$N$20,Vorgabe!$N$21)))),IF(AND(C36="",B36&gt;=Vorgabe!$N$5),IF(A36="Mo",Vorgabe!$N$17,IF(A36="Di",Vorgabe!$N$18,IF(A36="Mi",Vorgabe!$N$19,IF(A36="Do",Vorgabe!$N$20,Vorgabe!$N$21)))),))</f>
        <v>0.3208333333333333</v>
      </c>
      <c r="J36" s="3">
        <f t="shared" si="5"/>
        <v>0</v>
      </c>
    </row>
    <row r="37" spans="1:10" x14ac:dyDescent="0.4">
      <c r="A37" t="str">
        <f t="shared" si="0"/>
        <v>Do</v>
      </c>
      <c r="B37" s="2">
        <f t="shared" si="2"/>
        <v>42734</v>
      </c>
      <c r="C37" t="str">
        <f>IF(COUNTIF(Vorgabe!$D$2:'Vorgabe'!$D$30,B37)&gt;0,"Feiertag",IF(A37="Sa","Wochenende",IF(A37="So","Wochenende",IF(OR(D37="U",D37="u"),"Urlaub",IF(OR(D37="K",D37="k"),"Krank",IF(OR(D37="Z",D37="z"),"Zeitausgleich",IF(OR(D37="V",D37="v"),"Dienstverhinderung","")))))))</f>
        <v/>
      </c>
      <c r="E37" s="47"/>
      <c r="F37" s="49">
        <f>IF(E37="",0,Vorgabe!$B$4)</f>
        <v>0</v>
      </c>
      <c r="G37" s="47"/>
      <c r="H37" s="3">
        <f t="shared" si="4"/>
        <v>0</v>
      </c>
      <c r="I37" s="3">
        <f>IF(C37="Zeitausgleich",IF(A37="Mo",Vorgabe!$N$17,IF(A37="Di",Vorgabe!$N$18,IF(A37="Mi",Vorgabe!$N$19,IF(A37="Do",Vorgabe!$N$20,Vorgabe!$N$21)))),IF(AND(C37="",B37&gt;=Vorgabe!$N$5),IF(A37="Mo",Vorgabe!$N$17,IF(A37="Di",Vorgabe!$N$18,IF(A37="Mi",Vorgabe!$N$19,IF(A37="Do",Vorgabe!$N$20,Vorgabe!$N$21)))),))</f>
        <v>0.3208333333333333</v>
      </c>
      <c r="J37" s="3">
        <f t="shared" si="5"/>
        <v>0</v>
      </c>
    </row>
  </sheetData>
  <mergeCells count="1">
    <mergeCell ref="B1:J1"/>
  </mergeCells>
  <conditionalFormatting sqref="J7:J33 A7:H33 A34:B37">
    <cfRule type="expression" dxfId="16" priority="9" stopIfTrue="1">
      <formula>OR($C7="K",$C7="ZA")</formula>
    </cfRule>
    <cfRule type="expression" dxfId="15" priority="10" stopIfTrue="1">
      <formula>OR($C7="Wochenende",$C7="Feiertag")</formula>
    </cfRule>
  </conditionalFormatting>
  <conditionalFormatting sqref="I7:I33">
    <cfRule type="expression" dxfId="14" priority="7" stopIfTrue="1">
      <formula>OR($C7="K",$C7="ZA")</formula>
    </cfRule>
    <cfRule type="expression" dxfId="13" priority="8" stopIfTrue="1">
      <formula>OR($C7="Wochenende",$C7="Feiertag")</formula>
    </cfRule>
  </conditionalFormatting>
  <conditionalFormatting sqref="E7:E33 G7:G33">
    <cfRule type="expression" dxfId="12" priority="6">
      <formula>AND($C7="",$E7="")</formula>
    </cfRule>
  </conditionalFormatting>
  <conditionalFormatting sqref="J34:J37 C34:H37">
    <cfRule type="expression" dxfId="4" priority="4" stopIfTrue="1">
      <formula>OR($C34="K",$C34="ZA")</formula>
    </cfRule>
    <cfRule type="expression" dxfId="3" priority="5" stopIfTrue="1">
      <formula>OR($C34="Wochenende",$C34="Feiertag")</formula>
    </cfRule>
  </conditionalFormatting>
  <conditionalFormatting sqref="I34:I37">
    <cfRule type="expression" dxfId="2" priority="2" stopIfTrue="1">
      <formula>OR($C34="K",$C34="ZA")</formula>
    </cfRule>
    <cfRule type="expression" dxfId="1" priority="3" stopIfTrue="1">
      <formula>OR($C34="Wochenende",$C34="Feiertag")</formula>
    </cfRule>
  </conditionalFormatting>
  <conditionalFormatting sqref="E34:E37 G34:G37">
    <cfRule type="expression" dxfId="0" priority="1">
      <formula>AND($C34="",$E34="")</formula>
    </cfRule>
  </conditionalFormatting>
  <pageMargins left="0.78740157480314965" right="0.78740157480314965" top="0.98425196850393704" bottom="0.98425196850393704" header="0.51181102362204722" footer="0.51181102362204722"/>
  <pageSetup paperSize="9" scale="8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1"/>
  <sheetViews>
    <sheetView workbookViewId="0">
      <selection activeCell="B1" sqref="B1"/>
    </sheetView>
  </sheetViews>
  <sheetFormatPr baseColWidth="10" defaultRowHeight="12.3" x14ac:dyDescent="0.4"/>
  <sheetData>
    <row r="1" spans="1:2" x14ac:dyDescent="0.4">
      <c r="A1" s="51">
        <f>Januar!J3+Februar!J3+März!J3+April!J3+Mai!J3+Juni!J3+Juli!J3+August!J3+September!J3+Oktober!J3+November!J3+Dezember!J3</f>
        <v>0</v>
      </c>
      <c r="B1" s="52">
        <f>A1*24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2"/>
  <sheetViews>
    <sheetView workbookViewId="0">
      <selection activeCell="G10" sqref="G10"/>
    </sheetView>
  </sheetViews>
  <sheetFormatPr baseColWidth="10" defaultRowHeight="12.3" x14ac:dyDescent="0.4"/>
  <cols>
    <col min="1" max="1" width="22.83203125" customWidth="1"/>
  </cols>
  <sheetData>
    <row r="1" spans="1:15" x14ac:dyDescent="0.4">
      <c r="A1" t="s">
        <v>77</v>
      </c>
      <c r="B1" t="s">
        <v>78</v>
      </c>
      <c r="C1" t="s">
        <v>79</v>
      </c>
      <c r="D1" t="s">
        <v>80</v>
      </c>
      <c r="E1" t="s">
        <v>81</v>
      </c>
      <c r="F1" t="s">
        <v>82</v>
      </c>
      <c r="G1" t="s">
        <v>83</v>
      </c>
      <c r="H1" t="s">
        <v>84</v>
      </c>
      <c r="I1" t="s">
        <v>85</v>
      </c>
      <c r="J1" t="s">
        <v>86</v>
      </c>
      <c r="K1" t="s">
        <v>87</v>
      </c>
      <c r="L1" t="s">
        <v>88</v>
      </c>
      <c r="M1" t="s">
        <v>89</v>
      </c>
      <c r="N1" t="s">
        <v>90</v>
      </c>
      <c r="O1">
        <f>Vorgabe!N6</f>
        <v>2020</v>
      </c>
    </row>
    <row r="2" spans="1:15" x14ac:dyDescent="0.4">
      <c r="A2">
        <f>Dezember!B1</f>
        <v>0</v>
      </c>
      <c r="B2">
        <f>Januar!$N$2</f>
        <v>0</v>
      </c>
      <c r="C2">
        <f>Februar!$N$2</f>
        <v>0</v>
      </c>
      <c r="D2">
        <f>März!$N$2</f>
        <v>0</v>
      </c>
      <c r="E2">
        <f>April!$N$2</f>
        <v>0</v>
      </c>
      <c r="F2">
        <f>Mai!$N$2</f>
        <v>0</v>
      </c>
      <c r="G2">
        <f>Juni!$N$2</f>
        <v>0</v>
      </c>
      <c r="H2">
        <f>Juli!$N$2</f>
        <v>0</v>
      </c>
      <c r="I2">
        <f>August!$N$2</f>
        <v>0</v>
      </c>
      <c r="J2">
        <f>September!$N$2</f>
        <v>0</v>
      </c>
      <c r="K2">
        <f>Oktober!$N$2</f>
        <v>0</v>
      </c>
      <c r="L2">
        <f>November!$N$2</f>
        <v>0</v>
      </c>
      <c r="M2">
        <f>Dezember!$N$2</f>
        <v>0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zoomScaleNormal="100" zoomScaleSheetLayoutView="100" workbookViewId="0">
      <selection activeCell="A41" sqref="A41"/>
    </sheetView>
  </sheetViews>
  <sheetFormatPr baseColWidth="10" defaultRowHeight="12.3" x14ac:dyDescent="0.4"/>
  <cols>
    <col min="1" max="1" width="5.44140625" customWidth="1"/>
    <col min="3" max="3" width="16" bestFit="1" customWidth="1"/>
    <col min="4" max="4" width="5.5546875" customWidth="1"/>
    <col min="10" max="10" width="12.83203125" customWidth="1"/>
    <col min="11" max="11" width="13.5546875" customWidth="1"/>
    <col min="12" max="12" width="12.5546875" customWidth="1"/>
    <col min="13" max="13" width="12.44140625" customWidth="1"/>
    <col min="15" max="15" width="16.27734375" customWidth="1"/>
  </cols>
  <sheetData>
    <row r="1" spans="1:15" ht="24.9" x14ac:dyDescent="0.8">
      <c r="A1" s="45"/>
      <c r="B1" s="148">
        <f>Vorgabe!N3</f>
        <v>0</v>
      </c>
      <c r="C1" s="148"/>
      <c r="D1" s="148"/>
      <c r="E1" s="148"/>
      <c r="F1" s="148"/>
      <c r="G1" s="148"/>
      <c r="H1" s="148"/>
      <c r="I1" s="148"/>
      <c r="J1" s="148"/>
    </row>
    <row r="2" spans="1:15" x14ac:dyDescent="0.4">
      <c r="B2" t="s">
        <v>3</v>
      </c>
      <c r="E2" s="4">
        <f>DATE(F2,G2,1)</f>
        <v>42369</v>
      </c>
      <c r="F2">
        <f>Vorgabe!N6</f>
        <v>2020</v>
      </c>
      <c r="G2">
        <v>1</v>
      </c>
      <c r="H2" s="6" t="s">
        <v>64</v>
      </c>
      <c r="J2" s="3">
        <f>SUM(I7:I37)</f>
        <v>7.0583333333333282</v>
      </c>
      <c r="K2" s="6" t="s">
        <v>58</v>
      </c>
      <c r="L2">
        <f>Vorgabe!N23</f>
        <v>25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SUM(H7:H37)</f>
        <v>0</v>
      </c>
      <c r="K3" s="6" t="s">
        <v>55</v>
      </c>
      <c r="L3">
        <f>COUNTIF(C7:C37,"Urlaub")</f>
        <v>0</v>
      </c>
    </row>
    <row r="4" spans="1:15" x14ac:dyDescent="0.4">
      <c r="B4" t="s">
        <v>7</v>
      </c>
      <c r="C4" s="3">
        <f>Vorgabe!N7</f>
        <v>0</v>
      </c>
      <c r="D4" s="3"/>
      <c r="H4" t="s">
        <v>5</v>
      </c>
      <c r="J4" s="3">
        <f>SUM(J7:J37)</f>
        <v>0</v>
      </c>
      <c r="K4" s="6" t="s">
        <v>56</v>
      </c>
      <c r="L4">
        <f>L2-L3</f>
        <v>25</v>
      </c>
    </row>
    <row r="5" spans="1:15" x14ac:dyDescent="0.4">
      <c r="H5" t="s">
        <v>6</v>
      </c>
      <c r="J5" s="3">
        <f>C4+SUM(J7:J37)</f>
        <v>0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">
        <v>48</v>
      </c>
      <c r="B7" s="2">
        <f>DATE($F$2,$G$2,ROW()-6)</f>
        <v>42369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>Feiertag</v>
      </c>
      <c r="E7" s="47"/>
      <c r="F7" s="46">
        <f>IF(E7="",0,Vorgabe!$B$4)</f>
        <v>0</v>
      </c>
      <c r="G7" s="47"/>
      <c r="H7" s="3">
        <f>IF(E7="",0,IF(G7&gt;E7,G7-E7-F7,1+G7-E7-F7))</f>
        <v>0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</v>
      </c>
      <c r="J7" s="3">
        <f>IF(C7="Zeitausgleich",H7-I7,IF(E7="",0,IF(H7&lt;&gt;0,H7-I7,)))</f>
        <v>0</v>
      </c>
      <c r="N7" t="s">
        <v>68</v>
      </c>
      <c r="O7" t="s">
        <v>66</v>
      </c>
    </row>
    <row r="8" spans="1:15" x14ac:dyDescent="0.4">
      <c r="A8" t="s">
        <v>49</v>
      </c>
      <c r="B8" s="2">
        <f t="shared" ref="B8:B37" si="0">DATE($F$2,$G$2,ROW()-6)</f>
        <v>42370</v>
      </c>
      <c r="C8" t="str">
        <f>IF(COUNTIF(Vorgabe!$D$2:'Vorgabe'!$D$30,B8)&gt;0,"Feiertag",IF(A8="Sa","Wochenende",IF(A8="So","Wochenende",IF(OR(D8="U",D8="u"),"Urlaub",IF(OR(D8="K",D8="k"),"Krank",IF(OR(D8="Z",D8="z"),"Zeitausgleich",IF(OR(D8="V",D8="v"),"Dienstverhinderung","")))))))</f>
        <v/>
      </c>
      <c r="E8" s="47"/>
      <c r="F8" s="46">
        <f>IF(E8="",0,Vorgabe!$B$4)</f>
        <v>0</v>
      </c>
      <c r="G8" s="47"/>
      <c r="H8" s="3">
        <f t="shared" ref="H8:H37" si="1">IF(E8="",0,IF(G8&gt;E8,G8-E8-F8,1+G8-E8-F8))</f>
        <v>0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0.3208333333333333</v>
      </c>
      <c r="J8" s="3">
        <f t="shared" ref="J8:J37" si="2">IF(C8="Zeitausgleich",H8-I8,IF(E8="",0,IF(H8&lt;&gt;0,H8-I8,)))</f>
        <v>0</v>
      </c>
      <c r="N8" t="s">
        <v>67</v>
      </c>
      <c r="O8" t="s">
        <v>69</v>
      </c>
    </row>
    <row r="9" spans="1:15" x14ac:dyDescent="0.4">
      <c r="A9" t="s">
        <v>50</v>
      </c>
      <c r="B9" s="2">
        <f t="shared" si="0"/>
        <v>42371</v>
      </c>
      <c r="C9" t="str">
        <f>IF(COUNTIF(Vorgabe!$D$2:'Vorgabe'!$D$30,B9)&gt;0,"Feiertag",IF(A9="Sa","Wochenende",IF(A9="So","Wochenende",IF(OR(D9="U",D9="u"),"Urlaub",IF(OR(D9="K",D9="k"),"Krank",IF(OR(D9="Z",D9="z"),"Zeitausgleich",IF(OR(D9="V",D9="v"),"Dienstverhinderung","")))))))</f>
        <v/>
      </c>
      <c r="E9" s="47"/>
      <c r="F9" s="46">
        <f>IF(E9="",0,Vorgabe!$B$4)</f>
        <v>0</v>
      </c>
      <c r="G9" s="47"/>
      <c r="H9" s="3">
        <f t="shared" si="1"/>
        <v>0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0.3208333333333333</v>
      </c>
      <c r="J9" s="3">
        <f t="shared" si="2"/>
        <v>0</v>
      </c>
      <c r="N9" t="s">
        <v>70</v>
      </c>
      <c r="O9" t="s">
        <v>71</v>
      </c>
    </row>
    <row r="10" spans="1:15" x14ac:dyDescent="0.4">
      <c r="A10" t="s">
        <v>95</v>
      </c>
      <c r="B10" s="2">
        <f t="shared" si="0"/>
        <v>42372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>Wochenende</v>
      </c>
      <c r="E10" s="47"/>
      <c r="F10" s="46">
        <f>IF(E10="",0,Vorgabe!$B$4)</f>
        <v>0</v>
      </c>
      <c r="G10" s="47"/>
      <c r="H10" s="3">
        <f t="shared" si="1"/>
        <v>0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</v>
      </c>
      <c r="J10" s="3">
        <f t="shared" si="2"/>
        <v>0</v>
      </c>
      <c r="N10" t="s">
        <v>72</v>
      </c>
      <c r="O10" t="s">
        <v>73</v>
      </c>
    </row>
    <row r="11" spans="1:15" x14ac:dyDescent="0.4">
      <c r="A11" t="s">
        <v>96</v>
      </c>
      <c r="B11" s="2">
        <f t="shared" si="0"/>
        <v>42373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>Wochenende</v>
      </c>
      <c r="E11" s="47"/>
      <c r="F11" s="46">
        <f>IF(E11="",0,Vorgabe!$B$4)</f>
        <v>0</v>
      </c>
      <c r="G11" s="47"/>
      <c r="H11" s="3">
        <f t="shared" si="1"/>
        <v>0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</v>
      </c>
      <c r="J11" s="3">
        <f t="shared" si="2"/>
        <v>0</v>
      </c>
      <c r="N11" t="s">
        <v>93</v>
      </c>
      <c r="O11" t="s">
        <v>94</v>
      </c>
    </row>
    <row r="12" spans="1:15" x14ac:dyDescent="0.4">
      <c r="A12" t="s">
        <v>46</v>
      </c>
      <c r="B12" s="2">
        <f t="shared" si="0"/>
        <v>42374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/>
      </c>
      <c r="E12" s="47"/>
      <c r="F12" s="46">
        <f>IF(E12="",0,Vorgabe!$B$4)</f>
        <v>0</v>
      </c>
      <c r="G12" s="47"/>
      <c r="H12" s="3">
        <f t="shared" si="1"/>
        <v>0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0.3208333333333333</v>
      </c>
      <c r="J12" s="3">
        <f t="shared" si="2"/>
        <v>0</v>
      </c>
    </row>
    <row r="13" spans="1:15" x14ac:dyDescent="0.4">
      <c r="A13" t="s">
        <v>47</v>
      </c>
      <c r="B13" s="2">
        <f t="shared" si="0"/>
        <v>42375</v>
      </c>
      <c r="C13" t="str">
        <f>IF(COUNTIF(Vorgabe!$D$2:'Vorgabe'!$D$30,B13)&gt;0,"Feiertag",IF(A13="Sa","Wochenende",IF(A13="So","Wochenende",IF(OR(D13="U",D13="u"),"Urlaub",IF(OR(D13="K",D13="k"),"Krank",IF(OR(D13="Z",D13="z"),"Zeitausgleich",IF(OR(D13="V",D13="v"),"Dienstverhinderung","")))))))</f>
        <v/>
      </c>
      <c r="D13" s="6"/>
      <c r="E13" s="47"/>
      <c r="F13" s="46">
        <f>IF(E13="",0,Vorgabe!$B$4)</f>
        <v>0</v>
      </c>
      <c r="G13" s="47"/>
      <c r="H13" s="3">
        <f t="shared" si="1"/>
        <v>0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0.3208333333333333</v>
      </c>
      <c r="J13" s="3">
        <f t="shared" si="2"/>
        <v>0</v>
      </c>
    </row>
    <row r="14" spans="1:15" x14ac:dyDescent="0.4">
      <c r="A14" t="s">
        <v>48</v>
      </c>
      <c r="B14" s="2">
        <f t="shared" si="0"/>
        <v>42376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/>
      </c>
      <c r="E14" s="47"/>
      <c r="F14" s="46">
        <f>IF(E14="",0,Vorgabe!$B$4)</f>
        <v>0</v>
      </c>
      <c r="G14" s="47"/>
      <c r="H14" s="3">
        <f t="shared" si="1"/>
        <v>0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0.3208333333333333</v>
      </c>
      <c r="J14" s="3">
        <f t="shared" si="2"/>
        <v>0</v>
      </c>
    </row>
    <row r="15" spans="1:15" x14ac:dyDescent="0.4">
      <c r="A15" t="s">
        <v>98</v>
      </c>
      <c r="B15" s="2">
        <f t="shared" si="0"/>
        <v>42377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/>
      </c>
      <c r="E15" s="47"/>
      <c r="F15" s="46">
        <f>IF(E15="",0,Vorgabe!$B$4)</f>
        <v>0</v>
      </c>
      <c r="G15" s="47"/>
      <c r="H15" s="3">
        <f t="shared" si="1"/>
        <v>0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0.3208333333333333</v>
      </c>
      <c r="J15" s="3">
        <f t="shared" si="2"/>
        <v>0</v>
      </c>
    </row>
    <row r="16" spans="1:15" x14ac:dyDescent="0.4">
      <c r="A16" t="s">
        <v>99</v>
      </c>
      <c r="B16" s="2">
        <f t="shared" si="0"/>
        <v>42378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/>
      </c>
      <c r="E16" s="47"/>
      <c r="F16" s="46">
        <f>IF(E16="",0,Vorgabe!$B$4)</f>
        <v>0</v>
      </c>
      <c r="G16" s="47"/>
      <c r="H16" s="3">
        <f t="shared" si="1"/>
        <v>0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0.3208333333333333</v>
      </c>
      <c r="J16" s="3">
        <f t="shared" si="2"/>
        <v>0</v>
      </c>
    </row>
    <row r="17" spans="1:10" x14ac:dyDescent="0.4">
      <c r="A17" t="s">
        <v>95</v>
      </c>
      <c r="B17" s="2">
        <f t="shared" si="0"/>
        <v>42379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>Wochenende</v>
      </c>
      <c r="E17" s="47"/>
      <c r="F17" s="46">
        <f>IF(E17="",0,Vorgabe!$B$4)</f>
        <v>0</v>
      </c>
      <c r="G17" s="47"/>
      <c r="H17" s="3">
        <f t="shared" si="1"/>
        <v>0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</v>
      </c>
      <c r="J17" s="3">
        <f t="shared" si="2"/>
        <v>0</v>
      </c>
    </row>
    <row r="18" spans="1:10" x14ac:dyDescent="0.4">
      <c r="A18" t="s">
        <v>96</v>
      </c>
      <c r="B18" s="2">
        <f t="shared" si="0"/>
        <v>42380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>Wochenende</v>
      </c>
      <c r="E18" s="47"/>
      <c r="F18" s="46">
        <f>IF(E18="",0,Vorgabe!$B$4)</f>
        <v>0</v>
      </c>
      <c r="G18" s="47"/>
      <c r="H18" s="3">
        <f t="shared" si="1"/>
        <v>0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</v>
      </c>
      <c r="J18" s="3">
        <f t="shared" si="2"/>
        <v>0</v>
      </c>
    </row>
    <row r="19" spans="1:10" x14ac:dyDescent="0.4">
      <c r="A19" t="s">
        <v>46</v>
      </c>
      <c r="B19" s="2">
        <f t="shared" si="0"/>
        <v>42381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/>
      </c>
      <c r="E19" s="47"/>
      <c r="F19" s="46">
        <f>IF(E19="",0,Vorgabe!$B$4)</f>
        <v>0</v>
      </c>
      <c r="G19" s="47"/>
      <c r="H19" s="3">
        <f t="shared" si="1"/>
        <v>0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0.3208333333333333</v>
      </c>
      <c r="J19" s="3">
        <f t="shared" si="2"/>
        <v>0</v>
      </c>
    </row>
    <row r="20" spans="1:10" x14ac:dyDescent="0.4">
      <c r="A20" t="s">
        <v>47</v>
      </c>
      <c r="B20" s="2">
        <f t="shared" si="0"/>
        <v>42382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/>
      </c>
      <c r="D20" s="6"/>
      <c r="E20" s="47"/>
      <c r="F20" s="46">
        <f>IF(E20="",0,Vorgabe!$B$4)</f>
        <v>0</v>
      </c>
      <c r="G20" s="47"/>
      <c r="H20" s="3">
        <f t="shared" si="1"/>
        <v>0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0.3208333333333333</v>
      </c>
      <c r="J20" s="3">
        <f t="shared" si="2"/>
        <v>0</v>
      </c>
    </row>
    <row r="21" spans="1:10" x14ac:dyDescent="0.4">
      <c r="A21" t="s">
        <v>48</v>
      </c>
      <c r="B21" s="2">
        <f t="shared" si="0"/>
        <v>42383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/>
      </c>
      <c r="D21" s="6"/>
      <c r="E21" s="47"/>
      <c r="F21" s="46">
        <f>IF(E21="",0,Vorgabe!$B$4)</f>
        <v>0</v>
      </c>
      <c r="G21" s="47"/>
      <c r="H21" s="3">
        <f t="shared" si="1"/>
        <v>0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0.3208333333333333</v>
      </c>
      <c r="J21" s="3">
        <f t="shared" si="2"/>
        <v>0</v>
      </c>
    </row>
    <row r="22" spans="1:10" x14ac:dyDescent="0.4">
      <c r="A22" t="s">
        <v>49</v>
      </c>
      <c r="B22" s="2">
        <f t="shared" si="0"/>
        <v>42384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/>
      </c>
      <c r="E22" s="47"/>
      <c r="F22" s="46">
        <f>IF(E22="",0,Vorgabe!$B$4)</f>
        <v>0</v>
      </c>
      <c r="G22" s="47"/>
      <c r="H22" s="3">
        <f t="shared" si="1"/>
        <v>0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0.3208333333333333</v>
      </c>
      <c r="J22" s="3">
        <f t="shared" si="2"/>
        <v>0</v>
      </c>
    </row>
    <row r="23" spans="1:10" x14ac:dyDescent="0.4">
      <c r="A23" t="s">
        <v>50</v>
      </c>
      <c r="B23" s="2">
        <f t="shared" si="0"/>
        <v>42385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/>
      </c>
      <c r="E23" s="47"/>
      <c r="F23" s="46">
        <f>IF(E23="",0,Vorgabe!$B$4)</f>
        <v>0</v>
      </c>
      <c r="G23" s="47"/>
      <c r="H23" s="3">
        <f t="shared" si="1"/>
        <v>0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0.3208333333333333</v>
      </c>
      <c r="J23" s="3">
        <f t="shared" si="2"/>
        <v>0</v>
      </c>
    </row>
    <row r="24" spans="1:10" x14ac:dyDescent="0.4">
      <c r="A24" t="s">
        <v>95</v>
      </c>
      <c r="B24" s="2">
        <f t="shared" si="0"/>
        <v>42386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>Wochenende</v>
      </c>
      <c r="D24" s="6"/>
      <c r="E24" s="47"/>
      <c r="F24" s="46">
        <f>IF(E24="",0,Vorgabe!$B$4)</f>
        <v>0</v>
      </c>
      <c r="G24" s="47"/>
      <c r="H24" s="3">
        <f t="shared" si="1"/>
        <v>0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</v>
      </c>
      <c r="J24" s="3">
        <f t="shared" si="2"/>
        <v>0</v>
      </c>
    </row>
    <row r="25" spans="1:10" x14ac:dyDescent="0.4">
      <c r="A25" t="s">
        <v>96</v>
      </c>
      <c r="B25" s="2">
        <f t="shared" si="0"/>
        <v>42387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>Wochenende</v>
      </c>
      <c r="D25" s="6"/>
      <c r="E25" s="47"/>
      <c r="F25" s="46">
        <f>IF(E25="",0,Vorgabe!$B$4)</f>
        <v>0</v>
      </c>
      <c r="G25" s="47"/>
      <c r="H25" s="3">
        <f t="shared" si="1"/>
        <v>0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</v>
      </c>
      <c r="J25" s="3">
        <f t="shared" si="2"/>
        <v>0</v>
      </c>
    </row>
    <row r="26" spans="1:10" x14ac:dyDescent="0.4">
      <c r="A26" t="s">
        <v>46</v>
      </c>
      <c r="B26" s="2">
        <f t="shared" si="0"/>
        <v>42388</v>
      </c>
      <c r="C26" t="str">
        <f>IF(COUNTIF(Vorgabe!$D$2:'Vorgabe'!$D$30,B26)&gt;0,"Feiertag",IF(A26="Sa","Wochenende",IF(A26="So","Wochenende",IF(OR(D26="U",D26="u"),"Urlaub",IF(OR(D26="K",D26="k"),"Krank",IF(OR(D26="Z",D26="z"),"Zeitausgleich",IF(OR(D26="V",D26="v"),"Dienstverhinderung","")))))))</f>
        <v/>
      </c>
      <c r="D26" s="6"/>
      <c r="E26" s="47"/>
      <c r="F26" s="46">
        <f>IF(E26="",0,Vorgabe!$B$4)</f>
        <v>0</v>
      </c>
      <c r="G26" s="47"/>
      <c r="H26" s="3">
        <f t="shared" si="1"/>
        <v>0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0.3208333333333333</v>
      </c>
      <c r="J26" s="3">
        <f t="shared" si="2"/>
        <v>0</v>
      </c>
    </row>
    <row r="27" spans="1:10" x14ac:dyDescent="0.4">
      <c r="A27" t="s">
        <v>47</v>
      </c>
      <c r="B27" s="2">
        <f t="shared" si="0"/>
        <v>42389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/>
      </c>
      <c r="E27" s="47"/>
      <c r="F27" s="46">
        <f>IF(E27="",0,Vorgabe!$B$4)</f>
        <v>0</v>
      </c>
      <c r="G27" s="47"/>
      <c r="H27" s="3">
        <f t="shared" si="1"/>
        <v>0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0.3208333333333333</v>
      </c>
      <c r="J27" s="3">
        <f t="shared" si="2"/>
        <v>0</v>
      </c>
    </row>
    <row r="28" spans="1:10" x14ac:dyDescent="0.4">
      <c r="A28" t="s">
        <v>48</v>
      </c>
      <c r="B28" s="2">
        <f t="shared" si="0"/>
        <v>42390</v>
      </c>
      <c r="C28" t="str">
        <f>IF(COUNTIF(Vorgabe!$D$2:'Vorgabe'!$D$30,B28)&gt;0,"Feiertag",IF(A28="Sa","Wochenende",IF(A28="So","Wochenende",IF(OR(D28="U",D28="u"),"Urlaub",IF(OR(D28="K",D28="k"),"Krank",IF(OR(D28="Z",D28="z"),"Zeitausgleich",IF(OR(D28="V",D28="v"),"Dienstverhinderung","")))))))</f>
        <v/>
      </c>
      <c r="E28" s="47"/>
      <c r="F28" s="46">
        <f>IF(E28="",0,Vorgabe!$B$4)</f>
        <v>0</v>
      </c>
      <c r="G28" s="47"/>
      <c r="H28" s="3">
        <f t="shared" si="1"/>
        <v>0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0.3208333333333333</v>
      </c>
      <c r="J28" s="3">
        <f t="shared" si="2"/>
        <v>0</v>
      </c>
    </row>
    <row r="29" spans="1:10" x14ac:dyDescent="0.4">
      <c r="A29" t="s">
        <v>49</v>
      </c>
      <c r="B29" s="2">
        <f t="shared" si="0"/>
        <v>42391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/>
      </c>
      <c r="E29" s="47"/>
      <c r="F29" s="46">
        <f>IF(E29="",0,Vorgabe!$B$4)</f>
        <v>0</v>
      </c>
      <c r="G29" s="47"/>
      <c r="H29" s="3">
        <f t="shared" si="1"/>
        <v>0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0.3208333333333333</v>
      </c>
      <c r="J29" s="3">
        <f t="shared" si="2"/>
        <v>0</v>
      </c>
    </row>
    <row r="30" spans="1:10" x14ac:dyDescent="0.4">
      <c r="A30" t="s">
        <v>50</v>
      </c>
      <c r="B30" s="2">
        <f t="shared" si="0"/>
        <v>42392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/>
      </c>
      <c r="E30" s="47"/>
      <c r="F30" s="46">
        <f>IF(E30="",0,Vorgabe!$B$4)</f>
        <v>0</v>
      </c>
      <c r="G30" s="47"/>
      <c r="H30" s="3">
        <f t="shared" si="1"/>
        <v>0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0.3208333333333333</v>
      </c>
      <c r="J30" s="3">
        <f t="shared" si="2"/>
        <v>0</v>
      </c>
    </row>
    <row r="31" spans="1:10" x14ac:dyDescent="0.4">
      <c r="A31" t="s">
        <v>95</v>
      </c>
      <c r="B31" s="2">
        <f t="shared" si="0"/>
        <v>42393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>Wochenende</v>
      </c>
      <c r="E31" s="47"/>
      <c r="F31" s="46">
        <f>IF(E31="",0,Vorgabe!$B$4)</f>
        <v>0</v>
      </c>
      <c r="G31" s="47"/>
      <c r="H31" s="3">
        <f t="shared" si="1"/>
        <v>0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</v>
      </c>
      <c r="J31" s="3">
        <f t="shared" si="2"/>
        <v>0</v>
      </c>
    </row>
    <row r="32" spans="1:10" x14ac:dyDescent="0.4">
      <c r="A32" t="s">
        <v>96</v>
      </c>
      <c r="B32" s="2">
        <f t="shared" si="0"/>
        <v>42394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>Wochenende</v>
      </c>
      <c r="E32" s="47"/>
      <c r="F32" s="46">
        <f>IF(E32="",0,Vorgabe!$B$4)</f>
        <v>0</v>
      </c>
      <c r="G32" s="47"/>
      <c r="H32" s="3">
        <f t="shared" si="1"/>
        <v>0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</v>
      </c>
      <c r="J32" s="3">
        <f t="shared" si="2"/>
        <v>0</v>
      </c>
    </row>
    <row r="33" spans="1:10" x14ac:dyDescent="0.4">
      <c r="A33" t="s">
        <v>46</v>
      </c>
      <c r="B33" s="2">
        <f t="shared" si="0"/>
        <v>42395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/>
      </c>
      <c r="E33" s="47"/>
      <c r="F33" s="46">
        <f>IF(E33="",0,Vorgabe!$B$4)</f>
        <v>0</v>
      </c>
      <c r="G33" s="47"/>
      <c r="H33" s="3">
        <f t="shared" si="1"/>
        <v>0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0.3208333333333333</v>
      </c>
      <c r="J33" s="3">
        <f t="shared" si="2"/>
        <v>0</v>
      </c>
    </row>
    <row r="34" spans="1:10" x14ac:dyDescent="0.4">
      <c r="A34" t="s">
        <v>47</v>
      </c>
      <c r="B34" s="2">
        <f t="shared" si="0"/>
        <v>42396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/>
      </c>
      <c r="E34" s="47"/>
      <c r="F34" s="46">
        <f>IF(E34="",0,Vorgabe!$B$4)</f>
        <v>0</v>
      </c>
      <c r="G34" s="47"/>
      <c r="H34" s="3">
        <f t="shared" si="1"/>
        <v>0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0.3208333333333333</v>
      </c>
      <c r="J34" s="3">
        <f t="shared" si="2"/>
        <v>0</v>
      </c>
    </row>
    <row r="35" spans="1:10" x14ac:dyDescent="0.4">
      <c r="A35" t="s">
        <v>48</v>
      </c>
      <c r="B35" s="2">
        <f t="shared" si="0"/>
        <v>42397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/>
      </c>
      <c r="E35" s="47"/>
      <c r="F35" s="46">
        <f>IF(E35="",0,Vorgabe!$B$4)</f>
        <v>0</v>
      </c>
      <c r="G35" s="47"/>
      <c r="H35" s="3">
        <f t="shared" si="1"/>
        <v>0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0.3208333333333333</v>
      </c>
      <c r="J35" s="3">
        <f t="shared" si="2"/>
        <v>0</v>
      </c>
    </row>
    <row r="36" spans="1:10" x14ac:dyDescent="0.4">
      <c r="A36" t="s">
        <v>49</v>
      </c>
      <c r="B36" s="2">
        <f t="shared" si="0"/>
        <v>42398</v>
      </c>
      <c r="C36" t="str">
        <f>IF(COUNTIF(Vorgabe!$D$2:'Vorgabe'!$D$30,B36)&gt;0,"Feiertag",IF(A36="Sa","Wochenende",IF(A36="So","Wochenende",IF(OR(D36="U",D36="u"),"Urlaub",IF(OR(D36="K",D36="k"),"Krank",IF(OR(D36="Z",D36="z"),"Zeitausgleich",IF(OR(D36="V",D36="v"),"Dienstverhinderung","")))))))</f>
        <v/>
      </c>
      <c r="E36" s="47"/>
      <c r="F36" s="46">
        <f>IF(E36="",0,Vorgabe!$B$4)</f>
        <v>0</v>
      </c>
      <c r="G36" s="47"/>
      <c r="H36" s="3">
        <f t="shared" si="1"/>
        <v>0</v>
      </c>
      <c r="I36" s="3">
        <f>IF(C36="Zeitausgleich",IF(A36="Mo",Vorgabe!$N$17,IF(A36="Di",Vorgabe!$N$18,IF(A36="Mi",Vorgabe!$N$19,IF(A36="Do",Vorgabe!$N$20,Vorgabe!$N$21)))),IF(AND(C36="",B36&gt;=Vorgabe!$N$5),IF(A36="Mo",Vorgabe!$N$17,IF(A36="Di",Vorgabe!$N$18,IF(A36="Mi",Vorgabe!$N$19,IF(A36="Do",Vorgabe!$N$20,Vorgabe!$N$21)))),))</f>
        <v>0.3208333333333333</v>
      </c>
      <c r="J36" s="3">
        <f t="shared" si="2"/>
        <v>0</v>
      </c>
    </row>
    <row r="37" spans="1:10" x14ac:dyDescent="0.4">
      <c r="A37" t="s">
        <v>50</v>
      </c>
      <c r="B37" s="2">
        <f t="shared" si="0"/>
        <v>42399</v>
      </c>
      <c r="C37" t="str">
        <f>IF(COUNTIF(Vorgabe!$D$2:'Vorgabe'!$D$30,B37)&gt;0,"Feiertag",IF(A37="Sa","Wochenende",IF(A37="So","Wochenende",IF(OR(D37="U",D37="u"),"Urlaub",IF(OR(D37="K",D37="k"),"Krank",IF(OR(D37="Z",D37="z"),"Zeitausgleich",IF(OR(D37="V",D37="v"),"Dienstverhinderung","")))))))</f>
        <v/>
      </c>
      <c r="E37" s="47"/>
      <c r="F37" s="46">
        <f>IF(E37="",0,Vorgabe!$B$4)</f>
        <v>0</v>
      </c>
      <c r="G37" s="47"/>
      <c r="H37" s="3">
        <f t="shared" si="1"/>
        <v>0</v>
      </c>
      <c r="I37" s="3">
        <f>IF(C37="Zeitausgleich",IF(A37="Mo",Vorgabe!$N$17,IF(A37="Di",Vorgabe!$N$18,IF(A37="Mi",Vorgabe!$N$19,IF(A37="Do",Vorgabe!$N$20,Vorgabe!$N$21)))),IF(AND(C37="",B37&gt;=Vorgabe!$N$5),IF(A37="Mo",Vorgabe!$N$17,IF(A37="Di",Vorgabe!$N$18,IF(A37="Mi",Vorgabe!$N$19,IF(A37="Do",Vorgabe!$N$20,Vorgabe!$N$21)))),))</f>
        <v>0.3208333333333333</v>
      </c>
      <c r="J37" s="3">
        <f t="shared" si="2"/>
        <v>0</v>
      </c>
    </row>
  </sheetData>
  <mergeCells count="1">
    <mergeCell ref="B1:J1"/>
  </mergeCells>
  <phoneticPr fontId="31" type="noConversion"/>
  <conditionalFormatting sqref="A7:J37">
    <cfRule type="expression" dxfId="11" priority="4" stopIfTrue="1">
      <formula>OR($C7="K",$C7="ZA")</formula>
    </cfRule>
    <cfRule type="expression" dxfId="10" priority="5" stopIfTrue="1">
      <formula>OR($C7="Wochenende",$C7="Feiertag")</formula>
    </cfRule>
  </conditionalFormatting>
  <conditionalFormatting sqref="E7:E37 G7:G37">
    <cfRule type="expression" dxfId="69" priority="1" stopIfTrue="1">
      <formula>AND($C7="",$E7="")</formula>
    </cfRule>
  </conditionalFormatting>
  <pageMargins left="0.78740157499999996" right="0.78740157499999996" top="0.984251969" bottom="0.984251969" header="0.4921259845" footer="0.4921259845"/>
  <pageSetup paperSize="9" scale="9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workbookViewId="0">
      <selection activeCell="F40" sqref="F40"/>
    </sheetView>
  </sheetViews>
  <sheetFormatPr baseColWidth="10" defaultRowHeight="12.3" x14ac:dyDescent="0.4"/>
  <cols>
    <col min="1" max="1" width="5.44140625" customWidth="1"/>
    <col min="3" max="3" width="11.1640625" bestFit="1" customWidth="1"/>
    <col min="4" max="4" width="5.5546875" customWidth="1"/>
    <col min="10" max="10" width="12.83203125" customWidth="1"/>
    <col min="11" max="11" width="13.5546875" customWidth="1"/>
    <col min="15" max="15" width="16.27734375" customWidth="1"/>
  </cols>
  <sheetData>
    <row r="1" spans="1:15" ht="24.9" x14ac:dyDescent="0.8">
      <c r="A1" s="45"/>
      <c r="B1" s="148">
        <f>Vorgabe!N3</f>
        <v>0</v>
      </c>
      <c r="C1" s="148"/>
      <c r="D1" s="148"/>
      <c r="E1" s="148"/>
      <c r="F1" s="148"/>
      <c r="G1" s="148"/>
      <c r="H1" s="148"/>
      <c r="I1" s="148"/>
      <c r="J1" s="148"/>
    </row>
    <row r="2" spans="1:15" x14ac:dyDescent="0.4">
      <c r="B2" t="s">
        <v>3</v>
      </c>
      <c r="E2" s="4">
        <f>DATE(F2,G2,1)</f>
        <v>42400</v>
      </c>
      <c r="F2">
        <f>Vorgabe!N6</f>
        <v>2020</v>
      </c>
      <c r="G2">
        <v>2</v>
      </c>
      <c r="H2" t="s">
        <v>64</v>
      </c>
      <c r="J2" s="3">
        <f>SUM(I7:I34)</f>
        <v>6.4166666666666625</v>
      </c>
      <c r="K2" t="s">
        <v>58</v>
      </c>
      <c r="L2">
        <f>Januar!L4</f>
        <v>25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SUM(H7:H34)</f>
        <v>0</v>
      </c>
      <c r="K3" t="s">
        <v>55</v>
      </c>
      <c r="L3">
        <f>COUNTIF(C7:C34,"Urlaub")</f>
        <v>0</v>
      </c>
    </row>
    <row r="4" spans="1:15" x14ac:dyDescent="0.4">
      <c r="B4" t="s">
        <v>7</v>
      </c>
      <c r="C4" s="3">
        <f>Januar!J5</f>
        <v>0</v>
      </c>
      <c r="D4" s="3"/>
      <c r="H4" t="s">
        <v>5</v>
      </c>
      <c r="J4" s="3">
        <f>SUM(J7:J34)</f>
        <v>0</v>
      </c>
      <c r="K4" t="s">
        <v>56</v>
      </c>
      <c r="L4">
        <f>L2-L3</f>
        <v>25</v>
      </c>
    </row>
    <row r="5" spans="1:15" x14ac:dyDescent="0.4">
      <c r="H5" t="s">
        <v>6</v>
      </c>
      <c r="J5" s="3">
        <f>C4+SUM(J7:J34)</f>
        <v>0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">
        <v>95</v>
      </c>
      <c r="B7" s="2">
        <f>DATE($F$2,$G$2,ROW()-6)</f>
        <v>42400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>Wochenende</v>
      </c>
      <c r="E7" s="47"/>
      <c r="F7" s="49">
        <f>IF(E7="",0,Vorgabe!$B$4)</f>
        <v>0</v>
      </c>
      <c r="G7" s="47"/>
      <c r="H7" s="3">
        <f t="shared" ref="H7:H34" si="0">IF(E7="",0,IF(G7&gt;E7,G7-E7-F7,1+G7-E7-F7))</f>
        <v>0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</v>
      </c>
      <c r="J7" s="3">
        <f>IF(C7="Zeitausgleich",H7-I7,IF(E7="",0,IF(H7&lt;&gt;0,H7-I7,)))</f>
        <v>0</v>
      </c>
      <c r="N7" t="s">
        <v>68</v>
      </c>
      <c r="O7" t="s">
        <v>66</v>
      </c>
    </row>
    <row r="8" spans="1:15" x14ac:dyDescent="0.4">
      <c r="A8" t="s">
        <v>96</v>
      </c>
      <c r="B8" s="2">
        <f t="shared" ref="B8:B35" si="1">DATE($F$2,$G$2,ROW()-6)</f>
        <v>42401</v>
      </c>
      <c r="C8" t="str">
        <f>IF(COUNTIF(Vorgabe!$D$2:'Vorgabe'!$D$30,B8)&gt;0,"Feiertag",IF(A8="Sa","Wochenende",IF(A8="So","Wochenende",IF(OR(D8="U",D8="u"),"Urlaub",IF(OR(D8="K",D8="k"),"Krank",IF(OR(D8="Z",D8="z"),"Zeitausgleich",IF(OR(D8="V",D8="v"),"Dienstverhinderung","")))))))</f>
        <v>Wochenende</v>
      </c>
      <c r="E8" s="47"/>
      <c r="F8" s="49">
        <f>IF(E8="",0,Vorgabe!$B$4)</f>
        <v>0</v>
      </c>
      <c r="G8" s="47"/>
      <c r="H8" s="3">
        <f t="shared" si="0"/>
        <v>0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</v>
      </c>
      <c r="J8" s="3">
        <f t="shared" ref="J8:J34" si="2">IF(C8="Zeitausgleich",H8-I8,IF(E8="",0,IF(H8&lt;&gt;0,H8-I8,)))</f>
        <v>0</v>
      </c>
      <c r="N8" t="s">
        <v>67</v>
      </c>
      <c r="O8" t="s">
        <v>69</v>
      </c>
    </row>
    <row r="9" spans="1:15" x14ac:dyDescent="0.4">
      <c r="A9" t="s">
        <v>46</v>
      </c>
      <c r="B9" s="2">
        <f t="shared" si="1"/>
        <v>42402</v>
      </c>
      <c r="C9" t="str">
        <f>IF(COUNTIF(Vorgabe!$D$2:'Vorgabe'!$D$30,B9)&gt;0,"Feiertag",IF(A9="Sa","Wochenende",IF(A9="So","Wochenende",IF(OR(D9="U",D9="u"),"Urlaub",IF(OR(D9="K",D9="k"),"Krank",IF(OR(D9="Z",D9="z"),"Zeitausgleich",IF(OR(D9="V",D9="v"),"Dienstverhinderung","")))))))</f>
        <v/>
      </c>
      <c r="E9" s="47"/>
      <c r="F9" s="49">
        <f>IF(E9="",0,Vorgabe!$B$4)</f>
        <v>0</v>
      </c>
      <c r="G9" s="47"/>
      <c r="H9" s="3">
        <f t="shared" si="0"/>
        <v>0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0.3208333333333333</v>
      </c>
      <c r="J9" s="3">
        <f t="shared" si="2"/>
        <v>0</v>
      </c>
      <c r="N9" t="s">
        <v>70</v>
      </c>
      <c r="O9" t="s">
        <v>71</v>
      </c>
    </row>
    <row r="10" spans="1:15" x14ac:dyDescent="0.4">
      <c r="A10" t="s">
        <v>47</v>
      </c>
      <c r="B10" s="2">
        <f t="shared" si="1"/>
        <v>42403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/>
      </c>
      <c r="E10" s="47"/>
      <c r="F10" s="49">
        <f>IF(E10="",0,Vorgabe!$B$4)</f>
        <v>0</v>
      </c>
      <c r="G10" s="47"/>
      <c r="H10" s="3">
        <f t="shared" si="0"/>
        <v>0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0.3208333333333333</v>
      </c>
      <c r="J10" s="3">
        <f t="shared" si="2"/>
        <v>0</v>
      </c>
      <c r="N10" t="s">
        <v>72</v>
      </c>
      <c r="O10" t="s">
        <v>73</v>
      </c>
    </row>
    <row r="11" spans="1:15" x14ac:dyDescent="0.4">
      <c r="A11" t="s">
        <v>48</v>
      </c>
      <c r="B11" s="2">
        <f t="shared" si="1"/>
        <v>42404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/>
      </c>
      <c r="E11" s="47"/>
      <c r="F11" s="49">
        <f>IF(E11="",0,Vorgabe!$B$4)</f>
        <v>0</v>
      </c>
      <c r="G11" s="47"/>
      <c r="H11" s="3">
        <f t="shared" si="0"/>
        <v>0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0.3208333333333333</v>
      </c>
      <c r="J11" s="3">
        <f t="shared" si="2"/>
        <v>0</v>
      </c>
      <c r="N11" t="s">
        <v>93</v>
      </c>
      <c r="O11" t="s">
        <v>94</v>
      </c>
    </row>
    <row r="12" spans="1:15" x14ac:dyDescent="0.4">
      <c r="A12" t="s">
        <v>49</v>
      </c>
      <c r="B12" s="2">
        <f t="shared" si="1"/>
        <v>42405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/>
      </c>
      <c r="E12" s="47"/>
      <c r="F12" s="49">
        <f>IF(E12="",0,Vorgabe!$B$4)</f>
        <v>0</v>
      </c>
      <c r="G12" s="47"/>
      <c r="H12" s="3">
        <f t="shared" si="0"/>
        <v>0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0.3208333333333333</v>
      </c>
      <c r="J12" s="3">
        <f t="shared" si="2"/>
        <v>0</v>
      </c>
    </row>
    <row r="13" spans="1:15" x14ac:dyDescent="0.4">
      <c r="A13" t="s">
        <v>50</v>
      </c>
      <c r="B13" s="2">
        <f t="shared" si="1"/>
        <v>42406</v>
      </c>
      <c r="C13" t="str">
        <f>IF(COUNTIF(Vorgabe!$D$2:'Vorgabe'!$D$30,B13)&gt;0,"Feiertag",IF(A13="Sa","Wochenende",IF(A13="So","Wochenende",IF(OR(D13="U",D13="u"),"Urlaub",IF(OR(D13="K",D13="k"),"Krank",IF(OR(D13="Z",D13="z"),"Zeitausgleich",IF(OR(D13="V",D13="v"),"Dienstverhinderung","")))))))</f>
        <v/>
      </c>
      <c r="E13" s="47"/>
      <c r="F13" s="49">
        <f>IF(E13="",0,Vorgabe!$B$4)</f>
        <v>0</v>
      </c>
      <c r="G13" s="47"/>
      <c r="H13" s="3">
        <f t="shared" si="0"/>
        <v>0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0.3208333333333333</v>
      </c>
      <c r="J13" s="3">
        <f t="shared" si="2"/>
        <v>0</v>
      </c>
    </row>
    <row r="14" spans="1:15" x14ac:dyDescent="0.4">
      <c r="A14" t="s">
        <v>95</v>
      </c>
      <c r="B14" s="2">
        <f t="shared" si="1"/>
        <v>42407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>Wochenende</v>
      </c>
      <c r="D14" s="6"/>
      <c r="E14" s="47"/>
      <c r="F14" s="49">
        <f>IF(E14="",0,Vorgabe!$B$4)</f>
        <v>0</v>
      </c>
      <c r="G14" s="47"/>
      <c r="H14" s="3">
        <f t="shared" si="0"/>
        <v>0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</v>
      </c>
      <c r="J14" s="3">
        <f t="shared" si="2"/>
        <v>0</v>
      </c>
    </row>
    <row r="15" spans="1:15" x14ac:dyDescent="0.4">
      <c r="A15" t="s">
        <v>96</v>
      </c>
      <c r="B15" s="2">
        <f t="shared" si="1"/>
        <v>42408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>Wochenende</v>
      </c>
      <c r="D15" s="6"/>
      <c r="E15" s="47"/>
      <c r="F15" s="49">
        <f>IF(E15="",0,Vorgabe!$B$4)</f>
        <v>0</v>
      </c>
      <c r="G15" s="47"/>
      <c r="H15" s="3">
        <f t="shared" si="0"/>
        <v>0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</v>
      </c>
      <c r="J15" s="3">
        <f t="shared" si="2"/>
        <v>0</v>
      </c>
    </row>
    <row r="16" spans="1:15" x14ac:dyDescent="0.4">
      <c r="A16" t="s">
        <v>46</v>
      </c>
      <c r="B16" s="2">
        <f t="shared" si="1"/>
        <v>42409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/>
      </c>
      <c r="D16" s="6"/>
      <c r="E16" s="47"/>
      <c r="F16" s="49">
        <f>IF(E16="",0,Vorgabe!$B$4)</f>
        <v>0</v>
      </c>
      <c r="G16" s="47"/>
      <c r="H16" s="3">
        <f t="shared" si="0"/>
        <v>0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0.3208333333333333</v>
      </c>
      <c r="J16" s="3">
        <f t="shared" si="2"/>
        <v>0</v>
      </c>
    </row>
    <row r="17" spans="1:10" x14ac:dyDescent="0.4">
      <c r="A17" t="s">
        <v>47</v>
      </c>
      <c r="B17" s="2">
        <f t="shared" si="1"/>
        <v>42410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/>
      </c>
      <c r="E17" s="47"/>
      <c r="F17" s="49">
        <f>IF(E17="",0,Vorgabe!$B$4)</f>
        <v>0</v>
      </c>
      <c r="G17" s="47"/>
      <c r="H17" s="3">
        <f t="shared" si="0"/>
        <v>0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0.3208333333333333</v>
      </c>
      <c r="J17" s="3">
        <f t="shared" si="2"/>
        <v>0</v>
      </c>
    </row>
    <row r="18" spans="1:10" x14ac:dyDescent="0.4">
      <c r="A18" t="s">
        <v>48</v>
      </c>
      <c r="B18" s="2">
        <f t="shared" si="1"/>
        <v>42411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/>
      </c>
      <c r="E18" s="47"/>
      <c r="F18" s="49">
        <f>IF(E18="",0,Vorgabe!$B$4)</f>
        <v>0</v>
      </c>
      <c r="G18" s="47"/>
      <c r="H18" s="3">
        <f t="shared" si="0"/>
        <v>0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0.3208333333333333</v>
      </c>
      <c r="J18" s="3">
        <f t="shared" si="2"/>
        <v>0</v>
      </c>
    </row>
    <row r="19" spans="1:10" x14ac:dyDescent="0.4">
      <c r="A19" t="s">
        <v>49</v>
      </c>
      <c r="B19" s="2">
        <f t="shared" si="1"/>
        <v>42412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/>
      </c>
      <c r="E19" s="47"/>
      <c r="F19" s="49">
        <f>IF(E19="",0,Vorgabe!$B$4)</f>
        <v>0</v>
      </c>
      <c r="G19" s="47"/>
      <c r="H19" s="3">
        <f t="shared" si="0"/>
        <v>0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0.3208333333333333</v>
      </c>
      <c r="J19" s="3">
        <f t="shared" si="2"/>
        <v>0</v>
      </c>
    </row>
    <row r="20" spans="1:10" x14ac:dyDescent="0.4">
      <c r="A20" t="s">
        <v>50</v>
      </c>
      <c r="B20" s="2">
        <f t="shared" si="1"/>
        <v>42413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/>
      </c>
      <c r="E20" s="47"/>
      <c r="F20" s="49">
        <f>IF(E20="",0,Vorgabe!$B$4)</f>
        <v>0</v>
      </c>
      <c r="G20" s="47"/>
      <c r="H20" s="3">
        <f t="shared" si="0"/>
        <v>0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0.3208333333333333</v>
      </c>
      <c r="J20" s="3">
        <f t="shared" si="2"/>
        <v>0</v>
      </c>
    </row>
    <row r="21" spans="1:10" x14ac:dyDescent="0.4">
      <c r="A21" t="s">
        <v>95</v>
      </c>
      <c r="B21" s="2">
        <f t="shared" si="1"/>
        <v>42414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>Wochenende</v>
      </c>
      <c r="E21" s="47"/>
      <c r="F21" s="49">
        <f>IF(E21="",0,Vorgabe!$B$4)</f>
        <v>0</v>
      </c>
      <c r="G21" s="47"/>
      <c r="H21" s="3">
        <f t="shared" si="0"/>
        <v>0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</v>
      </c>
      <c r="J21" s="3">
        <f t="shared" si="2"/>
        <v>0</v>
      </c>
    </row>
    <row r="22" spans="1:10" x14ac:dyDescent="0.4">
      <c r="A22" t="s">
        <v>96</v>
      </c>
      <c r="B22" s="2">
        <f t="shared" si="1"/>
        <v>42415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>Wochenende</v>
      </c>
      <c r="E22" s="47"/>
      <c r="F22" s="49">
        <f>IF(E22="",0,Vorgabe!$B$4)</f>
        <v>0</v>
      </c>
      <c r="G22" s="47"/>
      <c r="H22" s="3">
        <f t="shared" si="0"/>
        <v>0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</v>
      </c>
      <c r="J22" s="3">
        <f t="shared" si="2"/>
        <v>0</v>
      </c>
    </row>
    <row r="23" spans="1:10" x14ac:dyDescent="0.4">
      <c r="A23" t="s">
        <v>46</v>
      </c>
      <c r="B23" s="2">
        <f t="shared" si="1"/>
        <v>42416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/>
      </c>
      <c r="E23" s="47"/>
      <c r="F23" s="49">
        <f>IF(E23="",0,Vorgabe!$B$4)</f>
        <v>0</v>
      </c>
      <c r="G23" s="47"/>
      <c r="H23" s="3">
        <f t="shared" si="0"/>
        <v>0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0.3208333333333333</v>
      </c>
      <c r="J23" s="3">
        <f t="shared" si="2"/>
        <v>0</v>
      </c>
    </row>
    <row r="24" spans="1:10" x14ac:dyDescent="0.4">
      <c r="A24" t="s">
        <v>47</v>
      </c>
      <c r="B24" s="2">
        <f t="shared" si="1"/>
        <v>42417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/>
      </c>
      <c r="E24" s="47"/>
      <c r="F24" s="49">
        <f>IF(E24="",0,Vorgabe!$B$4)</f>
        <v>0</v>
      </c>
      <c r="G24" s="47"/>
      <c r="H24" s="3">
        <f t="shared" si="0"/>
        <v>0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0.3208333333333333</v>
      </c>
      <c r="J24" s="3">
        <f t="shared" si="2"/>
        <v>0</v>
      </c>
    </row>
    <row r="25" spans="1:10" x14ac:dyDescent="0.4">
      <c r="A25" t="s">
        <v>48</v>
      </c>
      <c r="B25" s="2">
        <f t="shared" si="1"/>
        <v>42418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/>
      </c>
      <c r="E25" s="47"/>
      <c r="F25" s="49">
        <f>IF(E25="",0,Vorgabe!$B$4)</f>
        <v>0</v>
      </c>
      <c r="G25" s="47"/>
      <c r="H25" s="3">
        <f t="shared" si="0"/>
        <v>0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0.3208333333333333</v>
      </c>
      <c r="J25" s="3">
        <f t="shared" si="2"/>
        <v>0</v>
      </c>
    </row>
    <row r="26" spans="1:10" x14ac:dyDescent="0.4">
      <c r="A26" t="s">
        <v>49</v>
      </c>
      <c r="B26" s="2">
        <f t="shared" si="1"/>
        <v>42419</v>
      </c>
      <c r="C26" t="str">
        <f>IF(COUNTIF(Vorgabe!$D$2:'Vorgabe'!$D$30,B26)&gt;0,"Feiertag",IF(A26="Sa","Wochenende",IF(A26="So","Wochenende",IF(OR(D26="U",D26="u"),"Urlaub",IF(OR(D26="K",D26="k"),"Krank",IF(OR(D26="Z",D26="z"),"Zeitausgleich",IF(OR(D26="V",D26="v"),"Dienstverhinderung","")))))))</f>
        <v/>
      </c>
      <c r="E26" s="47"/>
      <c r="F26" s="49">
        <f>IF(E26="",0,Vorgabe!$B$4)</f>
        <v>0</v>
      </c>
      <c r="G26" s="47"/>
      <c r="H26" s="3">
        <f t="shared" si="0"/>
        <v>0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0.3208333333333333</v>
      </c>
      <c r="J26" s="3">
        <f t="shared" si="2"/>
        <v>0</v>
      </c>
    </row>
    <row r="27" spans="1:10" x14ac:dyDescent="0.4">
      <c r="A27" t="s">
        <v>50</v>
      </c>
      <c r="B27" s="2">
        <f t="shared" si="1"/>
        <v>42420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/>
      </c>
      <c r="E27" s="47"/>
      <c r="F27" s="49">
        <f>IF(E27="",0,Vorgabe!$B$4)</f>
        <v>0</v>
      </c>
      <c r="G27" s="47"/>
      <c r="H27" s="3">
        <f t="shared" si="0"/>
        <v>0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0.3208333333333333</v>
      </c>
      <c r="J27" s="3">
        <f t="shared" si="2"/>
        <v>0</v>
      </c>
    </row>
    <row r="28" spans="1:10" x14ac:dyDescent="0.4">
      <c r="A28" t="s">
        <v>95</v>
      </c>
      <c r="B28" s="2">
        <f t="shared" si="1"/>
        <v>42421</v>
      </c>
      <c r="C28" t="str">
        <f>IF(COUNTIF(Vorgabe!$D$2:'Vorgabe'!$D$30,B28)&gt;0,"Feiertag",IF(A28="Sa","Wochenende",IF(A28="So","Wochenende",IF(OR(D28="U",D28="u"),"Urlaub",IF(OR(D28="K",D28="k"),"Krank",IF(OR(D28="Z",D28="z"),"Zeitausgleich",IF(OR(D28="V",D28="v"),"Dienstverhinderung","")))))))</f>
        <v>Wochenende</v>
      </c>
      <c r="E28" s="47"/>
      <c r="F28" s="49">
        <f>IF(E28="",0,Vorgabe!$B$4)</f>
        <v>0</v>
      </c>
      <c r="G28" s="47"/>
      <c r="H28" s="3">
        <f t="shared" si="0"/>
        <v>0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</v>
      </c>
      <c r="J28" s="3">
        <f t="shared" si="2"/>
        <v>0</v>
      </c>
    </row>
    <row r="29" spans="1:10" x14ac:dyDescent="0.4">
      <c r="A29" t="s">
        <v>96</v>
      </c>
      <c r="B29" s="2">
        <f t="shared" si="1"/>
        <v>42422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>Wochenende</v>
      </c>
      <c r="E29" s="47"/>
      <c r="F29" s="49">
        <f>IF(E29="",0,Vorgabe!$B$4)</f>
        <v>0</v>
      </c>
      <c r="G29" s="47"/>
      <c r="H29" s="3">
        <f t="shared" si="0"/>
        <v>0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</v>
      </c>
      <c r="J29" s="3">
        <f t="shared" si="2"/>
        <v>0</v>
      </c>
    </row>
    <row r="30" spans="1:10" x14ac:dyDescent="0.4">
      <c r="A30" t="s">
        <v>46</v>
      </c>
      <c r="B30" s="2">
        <f t="shared" si="1"/>
        <v>42423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/>
      </c>
      <c r="E30" s="47"/>
      <c r="F30" s="49">
        <f>IF(E30="",0,Vorgabe!$B$4)</f>
        <v>0</v>
      </c>
      <c r="G30" s="47"/>
      <c r="H30" s="3">
        <f t="shared" si="0"/>
        <v>0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0.3208333333333333</v>
      </c>
      <c r="J30" s="3">
        <f t="shared" si="2"/>
        <v>0</v>
      </c>
    </row>
    <row r="31" spans="1:10" x14ac:dyDescent="0.4">
      <c r="A31" t="s">
        <v>47</v>
      </c>
      <c r="B31" s="2">
        <f t="shared" si="1"/>
        <v>42424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/>
      </c>
      <c r="E31" s="47"/>
      <c r="F31" s="49">
        <f>IF(E31="",0,Vorgabe!$B$4)</f>
        <v>0</v>
      </c>
      <c r="G31" s="47"/>
      <c r="H31" s="3">
        <f t="shared" si="0"/>
        <v>0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0.3208333333333333</v>
      </c>
      <c r="J31" s="3">
        <f t="shared" si="2"/>
        <v>0</v>
      </c>
    </row>
    <row r="32" spans="1:10" x14ac:dyDescent="0.4">
      <c r="A32" t="s">
        <v>48</v>
      </c>
      <c r="B32" s="2">
        <f t="shared" si="1"/>
        <v>42425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/>
      </c>
      <c r="E32" s="47"/>
      <c r="F32" s="49">
        <f>IF(E32="",0,Vorgabe!$B$4)</f>
        <v>0</v>
      </c>
      <c r="G32" s="47"/>
      <c r="H32" s="3">
        <f t="shared" si="0"/>
        <v>0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0.3208333333333333</v>
      </c>
      <c r="J32" s="3">
        <f t="shared" si="2"/>
        <v>0</v>
      </c>
    </row>
    <row r="33" spans="1:10" x14ac:dyDescent="0.4">
      <c r="A33" t="s">
        <v>49</v>
      </c>
      <c r="B33" s="2">
        <f t="shared" si="1"/>
        <v>42426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/>
      </c>
      <c r="E33" s="47"/>
      <c r="F33" s="49">
        <f>IF(E33="",0,Vorgabe!$B$4)</f>
        <v>0</v>
      </c>
      <c r="G33" s="47"/>
      <c r="H33" s="3">
        <f t="shared" si="0"/>
        <v>0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0.3208333333333333</v>
      </c>
      <c r="J33" s="3">
        <f t="shared" si="2"/>
        <v>0</v>
      </c>
    </row>
    <row r="34" spans="1:10" x14ac:dyDescent="0.4">
      <c r="A34" t="s">
        <v>50</v>
      </c>
      <c r="B34" s="2">
        <f t="shared" si="1"/>
        <v>42427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/>
      </c>
      <c r="E34" s="47"/>
      <c r="F34" s="49">
        <f>IF(E34="",0,Vorgabe!$B$4)</f>
        <v>0</v>
      </c>
      <c r="G34" s="47"/>
      <c r="H34" s="3">
        <f t="shared" si="0"/>
        <v>0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0.3208333333333333</v>
      </c>
      <c r="J34" s="3">
        <f t="shared" si="2"/>
        <v>0</v>
      </c>
    </row>
    <row r="35" spans="1:10" x14ac:dyDescent="0.4">
      <c r="A35" t="s">
        <v>95</v>
      </c>
      <c r="B35" s="2">
        <f t="shared" si="1"/>
        <v>42428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>Wochenende</v>
      </c>
      <c r="E35" s="47"/>
      <c r="F35" s="49">
        <f>IF(E35="",0,Vorgabe!$B$4)</f>
        <v>0</v>
      </c>
      <c r="G35" s="47"/>
      <c r="H35" s="3">
        <f t="shared" ref="H35" si="3">IF(E35="",0,IF(G35&gt;E35,G35-E35-F35,1+G35-E35-F35))</f>
        <v>0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</v>
      </c>
      <c r="J35" s="3">
        <f t="shared" ref="J35" si="4">IF(C35="Zeitausgleich",H35-I35,IF(E35="",0,IF(H35&lt;&gt;0,H35-I35,)))</f>
        <v>0</v>
      </c>
    </row>
  </sheetData>
  <mergeCells count="1">
    <mergeCell ref="B1:J1"/>
  </mergeCells>
  <conditionalFormatting sqref="J7:J34 A7:H34">
    <cfRule type="expression" dxfId="68" priority="9" stopIfTrue="1">
      <formula>OR($C7="K",$C7="ZA")</formula>
    </cfRule>
    <cfRule type="expression" dxfId="67" priority="10" stopIfTrue="1">
      <formula>OR($C7="Wochenende",$C7="Feiertag")</formula>
    </cfRule>
  </conditionalFormatting>
  <conditionalFormatting sqref="I7:I34">
    <cfRule type="expression" dxfId="66" priority="7" stopIfTrue="1">
      <formula>OR($C7="K",$C7="ZA")</formula>
    </cfRule>
    <cfRule type="expression" dxfId="65" priority="8" stopIfTrue="1">
      <formula>OR($C7="Wochenende",$C7="Feiertag")</formula>
    </cfRule>
  </conditionalFormatting>
  <conditionalFormatting sqref="E7:E34 G7:G34">
    <cfRule type="expression" dxfId="64" priority="6" stopIfTrue="1">
      <formula>AND($C7="",$E7="")</formula>
    </cfRule>
  </conditionalFormatting>
  <conditionalFormatting sqref="A36:A37">
    <cfRule type="expression" dxfId="63" priority="40" stopIfTrue="1">
      <formula>OR(#REF!="K",#REF!="ZA")</formula>
    </cfRule>
    <cfRule type="expression" dxfId="62" priority="41" stopIfTrue="1">
      <formula>OR(#REF!="Wochenende",#REF!="Feiertag")</formula>
    </cfRule>
  </conditionalFormatting>
  <conditionalFormatting sqref="J35 A35:H35">
    <cfRule type="expression" dxfId="9" priority="4" stopIfTrue="1">
      <formula>OR($C35="K",$C35="ZA")</formula>
    </cfRule>
    <cfRule type="expression" dxfId="8" priority="5" stopIfTrue="1">
      <formula>OR($C35="Wochenende",$C35="Feiertag")</formula>
    </cfRule>
  </conditionalFormatting>
  <conditionalFormatting sqref="I35">
    <cfRule type="expression" dxfId="7" priority="2" stopIfTrue="1">
      <formula>OR($C35="K",$C35="ZA")</formula>
    </cfRule>
    <cfRule type="expression" dxfId="6" priority="3" stopIfTrue="1">
      <formula>OR($C35="Wochenende",$C35="Feiertag")</formula>
    </cfRule>
  </conditionalFormatting>
  <conditionalFormatting sqref="E35 G35">
    <cfRule type="expression" dxfId="5" priority="1" stopIfTrue="1">
      <formula>AND($C35="",$E35="")</formula>
    </cfRule>
  </conditionalFormatting>
  <pageMargins left="0.78740157499999996" right="0.78740157499999996" top="0.984251969" bottom="0.984251969" header="0.4921259845" footer="0.4921259845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7"/>
  <sheetViews>
    <sheetView zoomScaleNormal="100" zoomScaleSheetLayoutView="115" workbookViewId="0">
      <selection activeCell="A35" sqref="A35:A37"/>
    </sheetView>
  </sheetViews>
  <sheetFormatPr baseColWidth="10" defaultRowHeight="12.3" x14ac:dyDescent="0.4"/>
  <cols>
    <col min="1" max="1" width="5.44140625" customWidth="1"/>
    <col min="3" max="3" width="11.1640625" bestFit="1" customWidth="1"/>
    <col min="4" max="4" width="5.5546875" customWidth="1"/>
    <col min="10" max="10" width="12.83203125" customWidth="1"/>
    <col min="11" max="11" width="13.5546875" customWidth="1"/>
    <col min="15" max="15" width="16.27734375" customWidth="1"/>
  </cols>
  <sheetData>
    <row r="1" spans="1:15" ht="24.9" x14ac:dyDescent="0.8">
      <c r="A1" s="45"/>
      <c r="B1" s="148">
        <f>Vorgabe!N3</f>
        <v>0</v>
      </c>
      <c r="C1" s="148"/>
      <c r="D1" s="148"/>
      <c r="E1" s="148"/>
      <c r="F1" s="148"/>
      <c r="G1" s="148"/>
      <c r="H1" s="148"/>
      <c r="I1" s="148"/>
      <c r="J1" s="148"/>
    </row>
    <row r="2" spans="1:15" x14ac:dyDescent="0.4">
      <c r="B2" t="s">
        <v>3</v>
      </c>
      <c r="E2" s="4">
        <f>DATE(F2,G2,1)</f>
        <v>42429</v>
      </c>
      <c r="F2">
        <f>Vorgabe!N6</f>
        <v>2020</v>
      </c>
      <c r="G2">
        <v>3</v>
      </c>
      <c r="H2" t="s">
        <v>64</v>
      </c>
      <c r="J2" s="3">
        <f>SUM(I7:I37)</f>
        <v>7.0583333333333282</v>
      </c>
      <c r="K2" t="s">
        <v>58</v>
      </c>
      <c r="L2">
        <f>Februar!L4</f>
        <v>25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SUM(H7:H37)</f>
        <v>0</v>
      </c>
      <c r="K3" t="s">
        <v>55</v>
      </c>
      <c r="L3">
        <f>COUNTIF(C7:C37,"Urlaub")</f>
        <v>0</v>
      </c>
    </row>
    <row r="4" spans="1:15" x14ac:dyDescent="0.4">
      <c r="B4" t="s">
        <v>7</v>
      </c>
      <c r="C4" s="3">
        <f>Februar!J5</f>
        <v>0</v>
      </c>
      <c r="D4" s="3"/>
      <c r="H4" t="s">
        <v>5</v>
      </c>
      <c r="J4" s="3">
        <f>SUM(J7:J37)</f>
        <v>0</v>
      </c>
      <c r="K4" t="s">
        <v>56</v>
      </c>
      <c r="L4">
        <f>L2-L3</f>
        <v>25</v>
      </c>
    </row>
    <row r="5" spans="1:15" x14ac:dyDescent="0.4">
      <c r="H5" t="s">
        <v>6</v>
      </c>
      <c r="J5" s="3">
        <f>C4+SUM(J7:J37)</f>
        <v>0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">
        <v>96</v>
      </c>
      <c r="B7" s="2">
        <f>DATE($F$2,$G$2,ROW()-6)</f>
        <v>42429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>Wochenende</v>
      </c>
      <c r="D7" s="6"/>
      <c r="E7" s="47"/>
      <c r="F7" s="49">
        <f>IF(E7="",0,Vorgabe!$B$4)</f>
        <v>0</v>
      </c>
      <c r="G7" s="47"/>
      <c r="H7" s="3">
        <f t="shared" ref="H7:H37" si="0">IF(E7="",0,IF(G7&gt;E7,G7-E7-F7,1+G7-E7-F7))</f>
        <v>0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</v>
      </c>
      <c r="J7" s="3">
        <f>IF(C7="Zeitausgleich",H7-I7,IF(E7="",0,IF(H7&lt;&gt;0,H7-I7,)))</f>
        <v>0</v>
      </c>
      <c r="N7" t="s">
        <v>68</v>
      </c>
      <c r="O7" t="s">
        <v>66</v>
      </c>
    </row>
    <row r="8" spans="1:15" x14ac:dyDescent="0.4">
      <c r="A8" t="s">
        <v>46</v>
      </c>
      <c r="B8" s="2">
        <f t="shared" ref="B8:B37" si="1">DATE($F$2,$G$2,ROW()-6)</f>
        <v>42430</v>
      </c>
      <c r="C8" t="str">
        <f>IF(COUNTIF(Vorgabe!$D$2:'Vorgabe'!$D$30,B8)&gt;0,"Feiertag",IF(A8="Sa","Wochenende",IF(A8="So","Wochenende",IF(OR(D8="U",D8="u"),"Urlaub",IF(OR(D8="K",D8="k"),"Krank",IF(OR(D8="Z",D8="z"),"Zeitausgleich",IF(OR(D8="V",D8="v"),"Dienstverhinderung","")))))))</f>
        <v/>
      </c>
      <c r="D8" s="6"/>
      <c r="E8" s="47"/>
      <c r="F8" s="49">
        <f>IF(E8="",0,Vorgabe!$B$4)</f>
        <v>0</v>
      </c>
      <c r="G8" s="47"/>
      <c r="H8" s="3">
        <f t="shared" si="0"/>
        <v>0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0.3208333333333333</v>
      </c>
      <c r="J8" s="3">
        <f t="shared" ref="J8:J37" si="2">IF(C8="Zeitausgleich",H8-I8,IF(E8="",0,IF(H8&lt;&gt;0,H8-I8,)))</f>
        <v>0</v>
      </c>
      <c r="N8" t="s">
        <v>67</v>
      </c>
      <c r="O8" t="s">
        <v>69</v>
      </c>
    </row>
    <row r="9" spans="1:15" x14ac:dyDescent="0.4">
      <c r="A9" t="s">
        <v>47</v>
      </c>
      <c r="B9" s="2">
        <f t="shared" si="1"/>
        <v>42431</v>
      </c>
      <c r="C9" t="str">
        <f>IF(COUNTIF(Vorgabe!$D$2:'Vorgabe'!$D$30,B9)&gt;0,"Feiertag",IF(A9="Sa","Wochenende",IF(A9="So","Wochenende",IF(OR(D9="U",D9="u"),"Urlaub",IF(OR(D9="K",D9="k"),"Krank",IF(OR(D9="Z",D9="z"),"Zeitausgleich",IF(OR(D9="V",D9="v"),"Dienstverhinderung","")))))))</f>
        <v/>
      </c>
      <c r="D9" s="6"/>
      <c r="E9" s="47"/>
      <c r="F9" s="49">
        <f>IF(E9="",0,Vorgabe!$B$4)</f>
        <v>0</v>
      </c>
      <c r="G9" s="47"/>
      <c r="H9" s="3">
        <f t="shared" si="0"/>
        <v>0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0.3208333333333333</v>
      </c>
      <c r="J9" s="3">
        <f t="shared" si="2"/>
        <v>0</v>
      </c>
      <c r="N9" t="s">
        <v>70</v>
      </c>
      <c r="O9" t="s">
        <v>71</v>
      </c>
    </row>
    <row r="10" spans="1:15" x14ac:dyDescent="0.4">
      <c r="A10" t="s">
        <v>48</v>
      </c>
      <c r="B10" s="2">
        <f t="shared" si="1"/>
        <v>42432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/>
      </c>
      <c r="D10" s="6"/>
      <c r="E10" s="47"/>
      <c r="F10" s="49">
        <f>IF(E10="",0,Vorgabe!$B$4)</f>
        <v>0</v>
      </c>
      <c r="G10" s="47"/>
      <c r="H10" s="3">
        <f t="shared" si="0"/>
        <v>0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0.3208333333333333</v>
      </c>
      <c r="J10" s="3">
        <f t="shared" si="2"/>
        <v>0</v>
      </c>
      <c r="N10" t="s">
        <v>72</v>
      </c>
      <c r="O10" t="s">
        <v>73</v>
      </c>
    </row>
    <row r="11" spans="1:15" x14ac:dyDescent="0.4">
      <c r="A11" t="s">
        <v>49</v>
      </c>
      <c r="B11" s="2">
        <f t="shared" si="1"/>
        <v>42433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/>
      </c>
      <c r="E11" s="47"/>
      <c r="F11" s="49">
        <f>IF(E11="",0,Vorgabe!$B$4)</f>
        <v>0</v>
      </c>
      <c r="G11" s="47"/>
      <c r="H11" s="3">
        <f t="shared" si="0"/>
        <v>0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0.3208333333333333</v>
      </c>
      <c r="J11" s="3">
        <f t="shared" si="2"/>
        <v>0</v>
      </c>
      <c r="N11" t="s">
        <v>93</v>
      </c>
      <c r="O11" t="s">
        <v>94</v>
      </c>
    </row>
    <row r="12" spans="1:15" x14ac:dyDescent="0.4">
      <c r="A12" t="s">
        <v>50</v>
      </c>
      <c r="B12" s="2">
        <f t="shared" si="1"/>
        <v>42434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/>
      </c>
      <c r="E12" s="47"/>
      <c r="F12" s="49">
        <f>IF(E12="",0,Vorgabe!$B$4)</f>
        <v>0</v>
      </c>
      <c r="G12" s="47"/>
      <c r="H12" s="3">
        <f t="shared" si="0"/>
        <v>0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0.3208333333333333</v>
      </c>
      <c r="J12" s="3">
        <f t="shared" si="2"/>
        <v>0</v>
      </c>
    </row>
    <row r="13" spans="1:15" x14ac:dyDescent="0.4">
      <c r="A13" t="s">
        <v>95</v>
      </c>
      <c r="B13" s="2">
        <f t="shared" si="1"/>
        <v>42435</v>
      </c>
      <c r="C13" t="str">
        <f>IF(COUNTIF(Vorgabe!$D$2:'Vorgabe'!$D$30,B13)&gt;0,"Feiertag",IF(A13="Sa","Wochenende",IF(A13="So","Wochenende",IF(OR(D13="U",D13="u"),"Urlaub",IF(OR(D13="K",D13="k"),"Krank",IF(OR(D13="Z",D13="z"),"Zeitausgleich",IF(OR(D13="V",D13="v"),"Dienstverhinderung","")))))))</f>
        <v>Wochenende</v>
      </c>
      <c r="E13" s="47"/>
      <c r="F13" s="49">
        <f>IF(E13="",0,Vorgabe!$B$4)</f>
        <v>0</v>
      </c>
      <c r="G13" s="47"/>
      <c r="H13" s="3">
        <f t="shared" si="0"/>
        <v>0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</v>
      </c>
      <c r="J13" s="3">
        <f t="shared" si="2"/>
        <v>0</v>
      </c>
    </row>
    <row r="14" spans="1:15" x14ac:dyDescent="0.4">
      <c r="A14" t="s">
        <v>96</v>
      </c>
      <c r="B14" s="2">
        <f t="shared" si="1"/>
        <v>42436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>Wochenende</v>
      </c>
      <c r="E14" s="47"/>
      <c r="F14" s="49">
        <f>IF(E14="",0,Vorgabe!$B$4)</f>
        <v>0</v>
      </c>
      <c r="G14" s="47"/>
      <c r="H14" s="3">
        <f t="shared" si="0"/>
        <v>0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</v>
      </c>
      <c r="J14" s="3">
        <f t="shared" si="2"/>
        <v>0</v>
      </c>
    </row>
    <row r="15" spans="1:15" x14ac:dyDescent="0.4">
      <c r="A15" t="s">
        <v>46</v>
      </c>
      <c r="B15" s="2">
        <f t="shared" si="1"/>
        <v>42437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/>
      </c>
      <c r="E15" s="47"/>
      <c r="F15" s="49">
        <f>IF(E15="",0,Vorgabe!$B$4)</f>
        <v>0</v>
      </c>
      <c r="G15" s="47"/>
      <c r="H15" s="3">
        <f t="shared" si="0"/>
        <v>0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0.3208333333333333</v>
      </c>
      <c r="J15" s="3">
        <f t="shared" si="2"/>
        <v>0</v>
      </c>
    </row>
    <row r="16" spans="1:15" x14ac:dyDescent="0.4">
      <c r="A16" t="s">
        <v>47</v>
      </c>
      <c r="B16" s="2">
        <f t="shared" si="1"/>
        <v>42438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/>
      </c>
      <c r="E16" s="47"/>
      <c r="F16" s="49">
        <f>IF(E16="",0,Vorgabe!$B$4)</f>
        <v>0</v>
      </c>
      <c r="G16" s="47"/>
      <c r="H16" s="3">
        <f t="shared" si="0"/>
        <v>0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0.3208333333333333</v>
      </c>
      <c r="J16" s="3">
        <f t="shared" si="2"/>
        <v>0</v>
      </c>
    </row>
    <row r="17" spans="1:10" x14ac:dyDescent="0.4">
      <c r="A17" t="s">
        <v>48</v>
      </c>
      <c r="B17" s="2">
        <f t="shared" si="1"/>
        <v>42439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/>
      </c>
      <c r="E17" s="47"/>
      <c r="F17" s="49">
        <f>IF(E17="",0,Vorgabe!$B$4)</f>
        <v>0</v>
      </c>
      <c r="G17" s="47"/>
      <c r="H17" s="3">
        <f t="shared" si="0"/>
        <v>0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0.3208333333333333</v>
      </c>
      <c r="J17" s="3">
        <f t="shared" si="2"/>
        <v>0</v>
      </c>
    </row>
    <row r="18" spans="1:10" x14ac:dyDescent="0.4">
      <c r="A18" t="s">
        <v>49</v>
      </c>
      <c r="B18" s="2">
        <f t="shared" si="1"/>
        <v>42440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/>
      </c>
      <c r="E18" s="47"/>
      <c r="F18" s="49">
        <f>IF(E18="",0,Vorgabe!$B$4)</f>
        <v>0</v>
      </c>
      <c r="G18" s="47"/>
      <c r="H18" s="3">
        <f t="shared" si="0"/>
        <v>0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0.3208333333333333</v>
      </c>
      <c r="J18" s="3">
        <f t="shared" si="2"/>
        <v>0</v>
      </c>
    </row>
    <row r="19" spans="1:10" x14ac:dyDescent="0.4">
      <c r="A19" t="s">
        <v>50</v>
      </c>
      <c r="B19" s="2">
        <f t="shared" si="1"/>
        <v>42441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/>
      </c>
      <c r="E19" s="47"/>
      <c r="F19" s="49">
        <f>IF(E19="",0,Vorgabe!$B$4)</f>
        <v>0</v>
      </c>
      <c r="G19" s="47"/>
      <c r="H19" s="3">
        <f t="shared" si="0"/>
        <v>0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0.3208333333333333</v>
      </c>
      <c r="J19" s="3">
        <f t="shared" si="2"/>
        <v>0</v>
      </c>
    </row>
    <row r="20" spans="1:10" x14ac:dyDescent="0.4">
      <c r="A20" t="s">
        <v>95</v>
      </c>
      <c r="B20" s="2">
        <f t="shared" si="1"/>
        <v>42442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>Wochenende</v>
      </c>
      <c r="E20" s="47"/>
      <c r="F20" s="49">
        <f>IF(E20="",0,Vorgabe!$B$4)</f>
        <v>0</v>
      </c>
      <c r="G20" s="47"/>
      <c r="H20" s="3">
        <f t="shared" si="0"/>
        <v>0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</v>
      </c>
      <c r="J20" s="3">
        <f t="shared" si="2"/>
        <v>0</v>
      </c>
    </row>
    <row r="21" spans="1:10" x14ac:dyDescent="0.4">
      <c r="A21" t="s">
        <v>96</v>
      </c>
      <c r="B21" s="2">
        <f t="shared" si="1"/>
        <v>42443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>Wochenende</v>
      </c>
      <c r="E21" s="47"/>
      <c r="F21" s="49">
        <f>IF(E21="",0,Vorgabe!$B$4)</f>
        <v>0</v>
      </c>
      <c r="G21" s="47"/>
      <c r="H21" s="3">
        <f t="shared" si="0"/>
        <v>0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</v>
      </c>
      <c r="J21" s="3">
        <f t="shared" si="2"/>
        <v>0</v>
      </c>
    </row>
    <row r="22" spans="1:10" x14ac:dyDescent="0.4">
      <c r="A22" t="s">
        <v>46</v>
      </c>
      <c r="B22" s="2">
        <f t="shared" si="1"/>
        <v>42444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/>
      </c>
      <c r="E22" s="47"/>
      <c r="F22" s="49">
        <f>IF(E22="",0,Vorgabe!$B$4)</f>
        <v>0</v>
      </c>
      <c r="G22" s="47"/>
      <c r="H22" s="3">
        <f t="shared" si="0"/>
        <v>0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0.3208333333333333</v>
      </c>
      <c r="J22" s="3">
        <f t="shared" si="2"/>
        <v>0</v>
      </c>
    </row>
    <row r="23" spans="1:10" x14ac:dyDescent="0.4">
      <c r="A23" t="s">
        <v>47</v>
      </c>
      <c r="B23" s="2">
        <f t="shared" si="1"/>
        <v>42445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/>
      </c>
      <c r="E23" s="47"/>
      <c r="F23" s="49">
        <f>IF(E23="",0,Vorgabe!$B$4)</f>
        <v>0</v>
      </c>
      <c r="G23" s="47"/>
      <c r="H23" s="3">
        <f t="shared" si="0"/>
        <v>0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0.3208333333333333</v>
      </c>
      <c r="J23" s="3">
        <f t="shared" si="2"/>
        <v>0</v>
      </c>
    </row>
    <row r="24" spans="1:10" x14ac:dyDescent="0.4">
      <c r="A24" t="s">
        <v>48</v>
      </c>
      <c r="B24" s="2">
        <f t="shared" si="1"/>
        <v>42446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/>
      </c>
      <c r="E24" s="47"/>
      <c r="F24" s="49">
        <f>IF(E24="",0,Vorgabe!$B$4)</f>
        <v>0</v>
      </c>
      <c r="G24" s="47"/>
      <c r="H24" s="3">
        <f t="shared" si="0"/>
        <v>0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0.3208333333333333</v>
      </c>
      <c r="J24" s="3">
        <f t="shared" si="2"/>
        <v>0</v>
      </c>
    </row>
    <row r="25" spans="1:10" x14ac:dyDescent="0.4">
      <c r="A25" t="s">
        <v>49</v>
      </c>
      <c r="B25" s="2">
        <f t="shared" si="1"/>
        <v>42447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/>
      </c>
      <c r="E25" s="47"/>
      <c r="F25" s="49">
        <f>IF(E25="",0,Vorgabe!$B$4)</f>
        <v>0</v>
      </c>
      <c r="G25" s="47"/>
      <c r="H25" s="3">
        <f t="shared" si="0"/>
        <v>0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0.3208333333333333</v>
      </c>
      <c r="J25" s="3">
        <f t="shared" si="2"/>
        <v>0</v>
      </c>
    </row>
    <row r="26" spans="1:10" x14ac:dyDescent="0.4">
      <c r="A26" t="s">
        <v>50</v>
      </c>
      <c r="B26" s="2">
        <f t="shared" si="1"/>
        <v>42448</v>
      </c>
      <c r="E26" s="47"/>
      <c r="F26" s="49">
        <f>IF(E26="",0,Vorgabe!$B$4)</f>
        <v>0</v>
      </c>
      <c r="G26" s="47"/>
      <c r="H26" s="3">
        <f t="shared" si="0"/>
        <v>0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0.3208333333333333</v>
      </c>
      <c r="J26" s="3">
        <f t="shared" si="2"/>
        <v>0</v>
      </c>
    </row>
    <row r="27" spans="1:10" x14ac:dyDescent="0.4">
      <c r="A27" t="s">
        <v>95</v>
      </c>
      <c r="B27" s="2">
        <f t="shared" si="1"/>
        <v>42449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>Wochenende</v>
      </c>
      <c r="E27" s="47"/>
      <c r="F27" s="49">
        <f>IF(E27="",0,Vorgabe!$B$4)</f>
        <v>0</v>
      </c>
      <c r="G27" s="47"/>
      <c r="H27" s="3">
        <f t="shared" si="0"/>
        <v>0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</v>
      </c>
      <c r="J27" s="3">
        <f t="shared" si="2"/>
        <v>0</v>
      </c>
    </row>
    <row r="28" spans="1:10" x14ac:dyDescent="0.4">
      <c r="A28" t="s">
        <v>96</v>
      </c>
      <c r="B28" s="2">
        <f t="shared" si="1"/>
        <v>42450</v>
      </c>
      <c r="C28" t="str">
        <f>IF(COUNTIF(Vorgabe!$D$2:'Vorgabe'!$D$30,B28)&gt;0,"Feiertag",IF(A28="Sa","Wochenende",IF(A28="So","Wochenende",IF(OR(D28="U",D28="u"),"Urlaub",IF(OR(D28="K",D28="k"),"Krank",IF(OR(D28="Z",D28="z"),"Zeitausgleich",IF(OR(D28="V",D28="v"),"Dienstverhinderung","")))))))</f>
        <v>Wochenende</v>
      </c>
      <c r="E28" s="47"/>
      <c r="F28" s="49">
        <f>IF(E28="",0,Vorgabe!$B$4)</f>
        <v>0</v>
      </c>
      <c r="G28" s="47"/>
      <c r="H28" s="3">
        <f t="shared" si="0"/>
        <v>0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</v>
      </c>
      <c r="J28" s="3">
        <f t="shared" si="2"/>
        <v>0</v>
      </c>
    </row>
    <row r="29" spans="1:10" x14ac:dyDescent="0.4">
      <c r="A29" t="s">
        <v>46</v>
      </c>
      <c r="B29" s="2">
        <f t="shared" si="1"/>
        <v>42451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/>
      </c>
      <c r="E29" s="47"/>
      <c r="F29" s="49">
        <f>IF(E29="",0,Vorgabe!$B$4)</f>
        <v>0</v>
      </c>
      <c r="G29" s="47"/>
      <c r="H29" s="3">
        <f t="shared" si="0"/>
        <v>0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0.3208333333333333</v>
      </c>
      <c r="J29" s="3">
        <f t="shared" si="2"/>
        <v>0</v>
      </c>
    </row>
    <row r="30" spans="1:10" x14ac:dyDescent="0.4">
      <c r="A30" t="s">
        <v>47</v>
      </c>
      <c r="B30" s="2">
        <f t="shared" si="1"/>
        <v>42452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/>
      </c>
      <c r="E30" s="47"/>
      <c r="F30" s="49">
        <f>IF(E30="",0,Vorgabe!$B$4)</f>
        <v>0</v>
      </c>
      <c r="G30" s="47"/>
      <c r="H30" s="3">
        <f t="shared" si="0"/>
        <v>0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0.3208333333333333</v>
      </c>
      <c r="J30" s="3">
        <f t="shared" si="2"/>
        <v>0</v>
      </c>
    </row>
    <row r="31" spans="1:10" x14ac:dyDescent="0.4">
      <c r="A31" t="s">
        <v>48</v>
      </c>
      <c r="B31" s="2">
        <f t="shared" si="1"/>
        <v>42453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/>
      </c>
      <c r="E31" s="47"/>
      <c r="F31" s="49">
        <f>IF(E31="",0,Vorgabe!$B$4)</f>
        <v>0</v>
      </c>
      <c r="G31" s="47"/>
      <c r="H31" s="3">
        <f t="shared" si="0"/>
        <v>0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0.3208333333333333</v>
      </c>
      <c r="J31" s="3">
        <f t="shared" si="2"/>
        <v>0</v>
      </c>
    </row>
    <row r="32" spans="1:10" x14ac:dyDescent="0.4">
      <c r="A32" t="s">
        <v>49</v>
      </c>
      <c r="B32" s="2">
        <f t="shared" si="1"/>
        <v>42454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/>
      </c>
      <c r="E32" s="47"/>
      <c r="F32" s="49">
        <f>IF(E32="",0,Vorgabe!$B$4)</f>
        <v>0</v>
      </c>
      <c r="G32" s="47"/>
      <c r="H32" s="3">
        <f t="shared" si="0"/>
        <v>0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0.3208333333333333</v>
      </c>
      <c r="J32" s="3">
        <f t="shared" si="2"/>
        <v>0</v>
      </c>
    </row>
    <row r="33" spans="1:10" x14ac:dyDescent="0.4">
      <c r="A33" t="s">
        <v>50</v>
      </c>
      <c r="B33" s="2">
        <f t="shared" si="1"/>
        <v>42455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/>
      </c>
      <c r="E33" s="47"/>
      <c r="F33" s="49">
        <f>IF(E33="",0,Vorgabe!$B$4)</f>
        <v>0</v>
      </c>
      <c r="G33" s="47"/>
      <c r="H33" s="3">
        <f t="shared" si="0"/>
        <v>0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0.3208333333333333</v>
      </c>
      <c r="J33" s="3">
        <f t="shared" si="2"/>
        <v>0</v>
      </c>
    </row>
    <row r="34" spans="1:10" x14ac:dyDescent="0.4">
      <c r="A34" t="s">
        <v>95</v>
      </c>
      <c r="B34" s="2">
        <f t="shared" si="1"/>
        <v>42456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>Wochenende</v>
      </c>
      <c r="E34" s="47"/>
      <c r="F34" s="49">
        <f>IF(E34="",0,Vorgabe!$B$4)</f>
        <v>0</v>
      </c>
      <c r="G34" s="47"/>
      <c r="H34" s="3">
        <f t="shared" si="0"/>
        <v>0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</v>
      </c>
      <c r="J34" s="3">
        <f t="shared" si="2"/>
        <v>0</v>
      </c>
    </row>
    <row r="35" spans="1:10" x14ac:dyDescent="0.4">
      <c r="A35" t="s">
        <v>96</v>
      </c>
      <c r="B35" s="2">
        <f t="shared" si="1"/>
        <v>42457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>Wochenende</v>
      </c>
      <c r="E35" s="47"/>
      <c r="F35" s="49">
        <f>IF(E35="",0,Vorgabe!$B$4)</f>
        <v>0</v>
      </c>
      <c r="G35" s="47"/>
      <c r="H35" s="3">
        <f t="shared" si="0"/>
        <v>0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</v>
      </c>
      <c r="J35" s="3">
        <f t="shared" si="2"/>
        <v>0</v>
      </c>
    </row>
    <row r="36" spans="1:10" x14ac:dyDescent="0.4">
      <c r="A36" t="s">
        <v>46</v>
      </c>
      <c r="B36" s="2">
        <f t="shared" si="1"/>
        <v>42458</v>
      </c>
      <c r="C36" t="str">
        <f>IF(COUNTIF(Vorgabe!$D$2:'Vorgabe'!$D$30,B36)&gt;0,"Feiertag",IF(A36="Sa","Wochenende",IF(A36="So","Wochenende",IF(OR(D36="U",D36="u"),"Urlaub",IF(OR(D36="K",D36="k"),"Krank",IF(OR(D36="Z",D36="z"),"Zeitausgleich",IF(OR(D36="V",D36="v"),"Dienstverhinderung","")))))))</f>
        <v/>
      </c>
      <c r="E36" s="47"/>
      <c r="F36" s="49">
        <f>IF(E36="",0,Vorgabe!$B$4)</f>
        <v>0</v>
      </c>
      <c r="G36" s="47"/>
      <c r="H36" s="3">
        <f t="shared" si="0"/>
        <v>0</v>
      </c>
      <c r="I36" s="3">
        <f>IF(C36="Zeitausgleich",IF(A36="Mo",Vorgabe!$N$17,IF(A36="Di",Vorgabe!$N$18,IF(A36="Mi",Vorgabe!$N$19,IF(A36="Do",Vorgabe!$N$20,Vorgabe!$N$21)))),IF(AND(C36="",B36&gt;=Vorgabe!$N$5),IF(A36="Mo",Vorgabe!$N$17,IF(A36="Di",Vorgabe!$N$18,IF(A36="Mi",Vorgabe!$N$19,IF(A36="Do",Vorgabe!$N$20,Vorgabe!$N$21)))),))</f>
        <v>0.3208333333333333</v>
      </c>
      <c r="J36" s="3">
        <f t="shared" si="2"/>
        <v>0</v>
      </c>
    </row>
    <row r="37" spans="1:10" x14ac:dyDescent="0.4">
      <c r="A37" t="s">
        <v>47</v>
      </c>
      <c r="B37" s="2">
        <f t="shared" si="1"/>
        <v>42459</v>
      </c>
      <c r="C37" t="str">
        <f>IF(COUNTIF(Vorgabe!$D$2:'Vorgabe'!$D$30,B37)&gt;0,"Feiertag",IF(A37="Sa","Wochenende",IF(A37="So","Wochenende",IF(OR(D37="U",D37="u"),"Urlaub",IF(OR(D37="K",D37="k"),"Krank",IF(OR(D37="Z",D37="z"),"Zeitausgleich",IF(OR(D37="V",D37="v"),"Dienstverhinderung","")))))))</f>
        <v/>
      </c>
      <c r="E37" s="47"/>
      <c r="F37" s="49">
        <f>IF(E37="",0,Vorgabe!$B$4)</f>
        <v>0</v>
      </c>
      <c r="G37" s="47"/>
      <c r="H37" s="3">
        <f t="shared" si="0"/>
        <v>0</v>
      </c>
      <c r="I37" s="3">
        <f>IF(C37="Zeitausgleich",IF(A37="Mo",Vorgabe!$N$17,IF(A37="Di",Vorgabe!$N$18,IF(A37="Mi",Vorgabe!$N$19,IF(A37="Do",Vorgabe!$N$20,Vorgabe!$N$21)))),IF(AND(C37="",B37&gt;=Vorgabe!$N$5),IF(A37="Mo",Vorgabe!$N$17,IF(A37="Di",Vorgabe!$N$18,IF(A37="Mi",Vorgabe!$N$19,IF(A37="Do",Vorgabe!$N$20,Vorgabe!$N$21)))),))</f>
        <v>0.3208333333333333</v>
      </c>
      <c r="J37" s="3">
        <f t="shared" si="2"/>
        <v>0</v>
      </c>
    </row>
  </sheetData>
  <mergeCells count="1">
    <mergeCell ref="B1:J1"/>
  </mergeCells>
  <conditionalFormatting sqref="J7:J37 A7:H37">
    <cfRule type="expression" dxfId="61" priority="4" stopIfTrue="1">
      <formula>OR($C7="K",$C7="ZA")</formula>
    </cfRule>
    <cfRule type="expression" dxfId="60" priority="5" stopIfTrue="1">
      <formula>OR($C7="Wochenende",$C7="Feiertag")</formula>
    </cfRule>
  </conditionalFormatting>
  <conditionalFormatting sqref="I7:I37">
    <cfRule type="expression" dxfId="59" priority="2" stopIfTrue="1">
      <formula>OR($C7="K",$C7="ZA")</formula>
    </cfRule>
    <cfRule type="expression" dxfId="58" priority="3" stopIfTrue="1">
      <formula>OR($C7="Wochenende",$C7="Feiertag")</formula>
    </cfRule>
  </conditionalFormatting>
  <conditionalFormatting sqref="E7:E37 G7:G37">
    <cfRule type="expression" dxfId="57" priority="1" stopIfTrue="1">
      <formula>AND($C7="",$E7="")</formula>
    </cfRule>
  </conditionalFormatting>
  <pageMargins left="0.78740157499999996" right="0.78740157499999996" top="0.984251969" bottom="0.984251969" header="0.4921259845" footer="0.4921259845"/>
  <pageSetup paperSize="9" scale="93" orientation="landscape" r:id="rId1"/>
  <headerFooter alignWithMargins="0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7"/>
  <sheetViews>
    <sheetView workbookViewId="0">
      <selection activeCell="G6" sqref="G6:M6"/>
    </sheetView>
  </sheetViews>
  <sheetFormatPr baseColWidth="10" defaultRowHeight="12.3" x14ac:dyDescent="0.4"/>
  <cols>
    <col min="1" max="1" width="5.44140625" customWidth="1"/>
    <col min="3" max="3" width="16" bestFit="1" customWidth="1"/>
    <col min="4" max="4" width="5.5546875" customWidth="1"/>
    <col min="10" max="10" width="12.83203125" customWidth="1"/>
    <col min="11" max="11" width="13.5546875" customWidth="1"/>
    <col min="15" max="15" width="16.27734375" customWidth="1"/>
  </cols>
  <sheetData>
    <row r="1" spans="1:15" ht="24.9" x14ac:dyDescent="0.8">
      <c r="A1" s="45"/>
      <c r="B1" s="148">
        <f>Vorgabe!N3</f>
        <v>0</v>
      </c>
      <c r="C1" s="148"/>
      <c r="D1" s="148"/>
      <c r="E1" s="148"/>
      <c r="F1" s="148"/>
      <c r="G1" s="148"/>
      <c r="H1" s="148"/>
      <c r="I1" s="148"/>
      <c r="J1" s="148"/>
    </row>
    <row r="2" spans="1:15" x14ac:dyDescent="0.4">
      <c r="B2" t="s">
        <v>3</v>
      </c>
      <c r="E2" s="4">
        <f>DATE(F2,G2,1)</f>
        <v>42460</v>
      </c>
      <c r="F2">
        <f>Vorgabe!N6</f>
        <v>2020</v>
      </c>
      <c r="G2">
        <v>4</v>
      </c>
      <c r="H2" t="s">
        <v>64</v>
      </c>
      <c r="J2" s="3">
        <f>SUM(I7:I36)</f>
        <v>6.7374999999999954</v>
      </c>
      <c r="K2" t="s">
        <v>58</v>
      </c>
      <c r="L2">
        <f>März!L4</f>
        <v>25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SUM(H7:H36)</f>
        <v>0</v>
      </c>
      <c r="K3" t="s">
        <v>55</v>
      </c>
      <c r="L3">
        <f>COUNTIF(C7:C37,"Urlaub")</f>
        <v>0</v>
      </c>
    </row>
    <row r="4" spans="1:15" x14ac:dyDescent="0.4">
      <c r="B4" t="s">
        <v>7</v>
      </c>
      <c r="C4" s="3">
        <f>März!J5</f>
        <v>0</v>
      </c>
      <c r="D4" s="3"/>
      <c r="H4" t="s">
        <v>5</v>
      </c>
      <c r="J4" s="3">
        <f>SUM(J7:J36)</f>
        <v>0</v>
      </c>
      <c r="K4" t="s">
        <v>56</v>
      </c>
      <c r="L4">
        <f>L2-L3</f>
        <v>25</v>
      </c>
    </row>
    <row r="5" spans="1:15" x14ac:dyDescent="0.4">
      <c r="H5" t="s">
        <v>6</v>
      </c>
      <c r="J5" s="3">
        <f>C4+SUM(J7:J36)</f>
        <v>0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tr">
        <f t="shared" ref="A7:A36" si="0">TEXT(B7,"TTT")</f>
        <v>Mi</v>
      </c>
      <c r="B7" s="2">
        <f>DATE($F$2,$G$2,ROW()-6)</f>
        <v>42460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/>
      </c>
      <c r="E7" s="47"/>
      <c r="F7" s="49">
        <f>IF(E7="",0,Vorgabe!$B$4)</f>
        <v>0</v>
      </c>
      <c r="G7" s="47"/>
      <c r="H7" s="3">
        <f t="shared" ref="H7:H36" si="1">IF(E7="",0,IF(G7&gt;E7,G7-E7-F7,1+G7-E7-F7))</f>
        <v>0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0.3208333333333333</v>
      </c>
      <c r="J7" s="3">
        <f>IF(C7="Zeitausgleich",H7-I7,IF(E7="",0,IF(H7&lt;&gt;0,H7-I7,)))</f>
        <v>0</v>
      </c>
      <c r="N7" t="s">
        <v>68</v>
      </c>
      <c r="O7" t="s">
        <v>66</v>
      </c>
    </row>
    <row r="8" spans="1:15" x14ac:dyDescent="0.4">
      <c r="A8" t="str">
        <f t="shared" si="0"/>
        <v>Do</v>
      </c>
      <c r="B8" s="2">
        <f t="shared" ref="B8:B36" si="2">DATE($F$2,$G$2,ROW()-6)</f>
        <v>42461</v>
      </c>
      <c r="C8" t="str">
        <f>IF(COUNTIF(Vorgabe!$D$2:'Vorgabe'!$D$30,B8)&gt;0,"Feiertag",IF(A8="Sa","Wochenende",IF(A8="So","Wochenende",IF(OR(D8="U",D8="u"),"Urlaub",IF(OR(D8="K",D8="k"),"Krank",IF(OR(D8="Z",D8="z"),"Zeitausgleich",IF(OR(D8="V",D8="v"),"Dienstverhinderung","")))))))</f>
        <v/>
      </c>
      <c r="E8" s="47"/>
      <c r="F8" s="49">
        <f>IF(E8="",0,Vorgabe!$B$4)</f>
        <v>0</v>
      </c>
      <c r="G8" s="47"/>
      <c r="H8" s="3">
        <f t="shared" si="1"/>
        <v>0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0.3208333333333333</v>
      </c>
      <c r="J8" s="3">
        <f t="shared" ref="J8:J36" si="3">IF(C8="Zeitausgleich",H8-I8,IF(E8="",0,IF(H8&lt;&gt;0,H8-I8,)))</f>
        <v>0</v>
      </c>
      <c r="N8" t="s">
        <v>67</v>
      </c>
      <c r="O8" t="s">
        <v>69</v>
      </c>
    </row>
    <row r="9" spans="1:15" x14ac:dyDescent="0.4">
      <c r="A9" t="str">
        <f t="shared" si="0"/>
        <v>Fr</v>
      </c>
      <c r="B9" s="2">
        <f t="shared" si="2"/>
        <v>42462</v>
      </c>
      <c r="C9" t="str">
        <f>IF(COUNTIF(Vorgabe!$D$2:'Vorgabe'!$D$30,B9)&gt;0,"Feiertag",IF(A9="Sa","Wochenende",IF(A9="So","Wochenende",IF(OR(D9="U",D9="u"),"Urlaub",IF(OR(D9="K",D9="k"),"Krank",IF(OR(D9="Z",D9="z"),"Zeitausgleich",IF(OR(D9="V",D9="v"),"Dienstverhinderung","")))))))</f>
        <v/>
      </c>
      <c r="E9" s="47"/>
      <c r="F9" s="49">
        <v>0</v>
      </c>
      <c r="G9" s="47"/>
      <c r="H9" s="3">
        <f t="shared" si="1"/>
        <v>0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0.3208333333333333</v>
      </c>
      <c r="J9" s="3">
        <f t="shared" si="3"/>
        <v>0</v>
      </c>
      <c r="N9" t="s">
        <v>70</v>
      </c>
      <c r="O9" t="s">
        <v>71</v>
      </c>
    </row>
    <row r="10" spans="1:15" x14ac:dyDescent="0.4">
      <c r="A10" t="str">
        <f t="shared" si="0"/>
        <v>Sa</v>
      </c>
      <c r="B10" s="2">
        <f t="shared" si="2"/>
        <v>42463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>Wochenende</v>
      </c>
      <c r="E10" s="47"/>
      <c r="F10" s="49">
        <f>IF(E10="",0,Vorgabe!$B$4)</f>
        <v>0</v>
      </c>
      <c r="G10" s="47"/>
      <c r="H10" s="3">
        <f t="shared" si="1"/>
        <v>0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</v>
      </c>
      <c r="J10" s="3">
        <f t="shared" si="3"/>
        <v>0</v>
      </c>
      <c r="N10" t="s">
        <v>72</v>
      </c>
      <c r="O10" t="s">
        <v>73</v>
      </c>
    </row>
    <row r="11" spans="1:15" x14ac:dyDescent="0.4">
      <c r="A11" t="str">
        <f t="shared" si="0"/>
        <v>So</v>
      </c>
      <c r="B11" s="2">
        <f t="shared" si="2"/>
        <v>42464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>Wochenende</v>
      </c>
      <c r="E11" s="47"/>
      <c r="F11" s="49">
        <f>IF(E11="",0,Vorgabe!$B$4)</f>
        <v>0</v>
      </c>
      <c r="G11" s="47"/>
      <c r="H11" s="3">
        <f t="shared" si="1"/>
        <v>0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</v>
      </c>
      <c r="J11" s="3">
        <f t="shared" si="3"/>
        <v>0</v>
      </c>
      <c r="N11" t="s">
        <v>93</v>
      </c>
      <c r="O11" t="s">
        <v>94</v>
      </c>
    </row>
    <row r="12" spans="1:15" x14ac:dyDescent="0.4">
      <c r="A12" t="str">
        <f t="shared" si="0"/>
        <v>Mo</v>
      </c>
      <c r="B12" s="2">
        <f t="shared" si="2"/>
        <v>42465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/>
      </c>
      <c r="E12" s="47"/>
      <c r="F12" s="49">
        <f>IF(E12="",0,Vorgabe!$B$4)</f>
        <v>0</v>
      </c>
      <c r="G12" s="47"/>
      <c r="H12" s="3">
        <f t="shared" si="1"/>
        <v>0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0.3208333333333333</v>
      </c>
      <c r="J12" s="3">
        <f t="shared" si="3"/>
        <v>0</v>
      </c>
    </row>
    <row r="13" spans="1:15" x14ac:dyDescent="0.4">
      <c r="A13" t="str">
        <f t="shared" si="0"/>
        <v>Di</v>
      </c>
      <c r="B13" s="2">
        <f t="shared" si="2"/>
        <v>42466</v>
      </c>
      <c r="C13" t="str">
        <f>IF(COUNTIF(Vorgabe!$D$2:'Vorgabe'!$D$30,B13)&gt;0,"Feiertag",IF(A13="Sa","Wochenende",IF(A13="So","Wochenende",IF(OR(D13="U",D13="u"),"Urlaub",IF(OR(D13="K",D13="k"),"Krank",IF(OR(D13="Z",D13="z"),"Zeitausgleich",IF(OR(D13="V",D13="v"),"Dienstverhinderung","")))))))</f>
        <v/>
      </c>
      <c r="E13" s="47"/>
      <c r="F13" s="49">
        <f>IF(E13="",0,Vorgabe!$B$4)</f>
        <v>0</v>
      </c>
      <c r="G13" s="47"/>
      <c r="H13" s="3">
        <f t="shared" si="1"/>
        <v>0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0.3208333333333333</v>
      </c>
      <c r="J13" s="3">
        <f t="shared" si="3"/>
        <v>0</v>
      </c>
    </row>
    <row r="14" spans="1:15" x14ac:dyDescent="0.4">
      <c r="A14" t="str">
        <f t="shared" si="0"/>
        <v>Mi</v>
      </c>
      <c r="B14" s="2">
        <f t="shared" si="2"/>
        <v>42467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/>
      </c>
      <c r="E14" s="47"/>
      <c r="F14" s="49">
        <f>IF(E14="",0,Vorgabe!$B$4)</f>
        <v>0</v>
      </c>
      <c r="G14" s="47"/>
      <c r="H14" s="3">
        <f t="shared" si="1"/>
        <v>0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0.3208333333333333</v>
      </c>
      <c r="J14" s="3">
        <f t="shared" si="3"/>
        <v>0</v>
      </c>
    </row>
    <row r="15" spans="1:15" x14ac:dyDescent="0.4">
      <c r="A15" t="str">
        <f t="shared" si="0"/>
        <v>Do</v>
      </c>
      <c r="B15" s="2">
        <f t="shared" si="2"/>
        <v>42468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/>
      </c>
      <c r="E15" s="47"/>
      <c r="F15" s="49">
        <f>IF(E15="",0,Vorgabe!$B$4)</f>
        <v>0</v>
      </c>
      <c r="G15" s="47"/>
      <c r="H15" s="3">
        <f t="shared" si="1"/>
        <v>0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0.3208333333333333</v>
      </c>
      <c r="J15" s="3">
        <f t="shared" si="3"/>
        <v>0</v>
      </c>
    </row>
    <row r="16" spans="1:15" x14ac:dyDescent="0.4">
      <c r="A16" t="str">
        <f t="shared" si="0"/>
        <v>Fr</v>
      </c>
      <c r="B16" s="2">
        <f t="shared" si="2"/>
        <v>42469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/>
      </c>
      <c r="E16" s="47"/>
      <c r="F16" s="49">
        <f>IF(E16="",0,Vorgabe!$B$4)</f>
        <v>0</v>
      </c>
      <c r="G16" s="47"/>
      <c r="H16" s="3">
        <f t="shared" si="1"/>
        <v>0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0.3208333333333333</v>
      </c>
      <c r="J16" s="3">
        <f t="shared" si="3"/>
        <v>0</v>
      </c>
    </row>
    <row r="17" spans="1:10" x14ac:dyDescent="0.4">
      <c r="A17" t="str">
        <f t="shared" si="0"/>
        <v>Sa</v>
      </c>
      <c r="B17" s="2">
        <f t="shared" si="2"/>
        <v>42470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>Wochenende</v>
      </c>
      <c r="E17" s="47"/>
      <c r="F17" s="49">
        <f>IF(E17="",0,Vorgabe!$B$4)</f>
        <v>0</v>
      </c>
      <c r="G17" s="47"/>
      <c r="H17" s="3">
        <f t="shared" si="1"/>
        <v>0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</v>
      </c>
      <c r="J17" s="3">
        <f t="shared" si="3"/>
        <v>0</v>
      </c>
    </row>
    <row r="18" spans="1:10" x14ac:dyDescent="0.4">
      <c r="A18" t="str">
        <f t="shared" si="0"/>
        <v>So</v>
      </c>
      <c r="B18" s="2">
        <f t="shared" si="2"/>
        <v>42471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>Wochenende</v>
      </c>
      <c r="E18" s="47"/>
      <c r="F18" s="49">
        <f>IF(E18="",0,Vorgabe!$B$4)</f>
        <v>0</v>
      </c>
      <c r="G18" s="47"/>
      <c r="H18" s="3">
        <f t="shared" si="1"/>
        <v>0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</v>
      </c>
      <c r="J18" s="3">
        <f t="shared" si="3"/>
        <v>0</v>
      </c>
    </row>
    <row r="19" spans="1:10" x14ac:dyDescent="0.4">
      <c r="A19" t="str">
        <f t="shared" si="0"/>
        <v>Mo</v>
      </c>
      <c r="B19" s="2">
        <f t="shared" si="2"/>
        <v>42472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>Feiertag</v>
      </c>
      <c r="E19" s="47"/>
      <c r="F19" s="49">
        <f>IF(E19="",0,Vorgabe!$B$4)</f>
        <v>0</v>
      </c>
      <c r="G19" s="47"/>
      <c r="H19" s="3">
        <f t="shared" si="1"/>
        <v>0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</v>
      </c>
      <c r="J19" s="3">
        <f t="shared" si="3"/>
        <v>0</v>
      </c>
    </row>
    <row r="20" spans="1:10" x14ac:dyDescent="0.4">
      <c r="A20" t="str">
        <f t="shared" si="0"/>
        <v>Di</v>
      </c>
      <c r="B20" s="2">
        <f t="shared" si="2"/>
        <v>42473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/>
      </c>
      <c r="E20" s="47"/>
      <c r="F20" s="49">
        <f>IF(E20="",0,Vorgabe!$B$4)</f>
        <v>0</v>
      </c>
      <c r="G20" s="47"/>
      <c r="H20" s="3">
        <f t="shared" si="1"/>
        <v>0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0.3208333333333333</v>
      </c>
      <c r="J20" s="3">
        <f t="shared" si="3"/>
        <v>0</v>
      </c>
    </row>
    <row r="21" spans="1:10" x14ac:dyDescent="0.4">
      <c r="A21" t="str">
        <f t="shared" si="0"/>
        <v>Mi</v>
      </c>
      <c r="B21" s="2">
        <f t="shared" si="2"/>
        <v>42474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/>
      </c>
      <c r="E21" s="47"/>
      <c r="F21" s="49">
        <f>IF(E21="",0,Vorgabe!$B$4)</f>
        <v>0</v>
      </c>
      <c r="G21" s="47"/>
      <c r="H21" s="3">
        <f t="shared" si="1"/>
        <v>0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0.3208333333333333</v>
      </c>
      <c r="J21" s="3">
        <f t="shared" si="3"/>
        <v>0</v>
      </c>
    </row>
    <row r="22" spans="1:10" x14ac:dyDescent="0.4">
      <c r="A22" t="str">
        <f t="shared" si="0"/>
        <v>Do</v>
      </c>
      <c r="B22" s="2">
        <f t="shared" si="2"/>
        <v>42475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/>
      </c>
      <c r="E22" s="47"/>
      <c r="F22" s="49">
        <f>IF(E22="",0,Vorgabe!$B$4)</f>
        <v>0</v>
      </c>
      <c r="G22" s="47"/>
      <c r="H22" s="3">
        <f t="shared" si="1"/>
        <v>0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0.3208333333333333</v>
      </c>
      <c r="J22" s="3">
        <f t="shared" si="3"/>
        <v>0</v>
      </c>
    </row>
    <row r="23" spans="1:10" x14ac:dyDescent="0.4">
      <c r="A23" t="str">
        <f t="shared" si="0"/>
        <v>Fr</v>
      </c>
      <c r="B23" s="2">
        <f t="shared" si="2"/>
        <v>42476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/>
      </c>
      <c r="E23" s="47"/>
      <c r="F23" s="49">
        <f>IF(E23="",0,Vorgabe!$B$4)</f>
        <v>0</v>
      </c>
      <c r="G23" s="47"/>
      <c r="H23" s="3">
        <f t="shared" si="1"/>
        <v>0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0.3208333333333333</v>
      </c>
      <c r="J23" s="3">
        <f t="shared" si="3"/>
        <v>0</v>
      </c>
    </row>
    <row r="24" spans="1:10" x14ac:dyDescent="0.4">
      <c r="A24" t="str">
        <f t="shared" si="0"/>
        <v>Sa</v>
      </c>
      <c r="B24" s="2">
        <f t="shared" si="2"/>
        <v>42477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>Wochenende</v>
      </c>
      <c r="E24" s="47"/>
      <c r="F24" s="49">
        <f>IF(E24="",0,Vorgabe!$B$4)</f>
        <v>0</v>
      </c>
      <c r="G24" s="47"/>
      <c r="H24" s="3">
        <f t="shared" si="1"/>
        <v>0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</v>
      </c>
      <c r="J24" s="3">
        <f t="shared" si="3"/>
        <v>0</v>
      </c>
    </row>
    <row r="25" spans="1:10" x14ac:dyDescent="0.4">
      <c r="A25" t="str">
        <f t="shared" si="0"/>
        <v>So</v>
      </c>
      <c r="B25" s="2">
        <f t="shared" si="2"/>
        <v>42478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>Wochenende</v>
      </c>
      <c r="E25" s="47"/>
      <c r="F25" s="49">
        <f>IF(E25="",0,Vorgabe!$B$4)</f>
        <v>0</v>
      </c>
      <c r="G25" s="47"/>
      <c r="H25" s="3">
        <f t="shared" si="1"/>
        <v>0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</v>
      </c>
      <c r="J25" s="3">
        <f t="shared" si="3"/>
        <v>0</v>
      </c>
    </row>
    <row r="26" spans="1:10" x14ac:dyDescent="0.4">
      <c r="A26" t="str">
        <f t="shared" si="0"/>
        <v>Mo</v>
      </c>
      <c r="B26" s="2">
        <f t="shared" si="2"/>
        <v>42479</v>
      </c>
      <c r="C26" t="str">
        <f>IF(COUNTIF(Vorgabe!$D$2:'Vorgabe'!$D$30,B26)&gt;0,"Feiertag",IF(A26="Sa","Wochenende",IF(A26="So","Wochenende",IF(OR(D26="U",D26="u"),"Urlaub",IF(OR(D26="K",D26="k"),"Krank",IF(OR(D26="Z",D26="z"),"Zeitausgleich",IF(OR(D26="V",D26="v"),"Dienstverhinderung","")))))))</f>
        <v/>
      </c>
      <c r="E26" s="47"/>
      <c r="F26" s="49">
        <f>IF(E26="",0,Vorgabe!$B$4)</f>
        <v>0</v>
      </c>
      <c r="G26" s="47"/>
      <c r="H26" s="3">
        <f t="shared" si="1"/>
        <v>0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0.3208333333333333</v>
      </c>
      <c r="J26" s="3">
        <f t="shared" si="3"/>
        <v>0</v>
      </c>
    </row>
    <row r="27" spans="1:10" x14ac:dyDescent="0.4">
      <c r="A27" t="str">
        <f t="shared" si="0"/>
        <v>Di</v>
      </c>
      <c r="B27" s="2">
        <f t="shared" si="2"/>
        <v>42480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/>
      </c>
      <c r="E27" s="47"/>
      <c r="F27" s="49">
        <f>IF(E27="",0,Vorgabe!$B$4)</f>
        <v>0</v>
      </c>
      <c r="G27" s="47"/>
      <c r="H27" s="3">
        <f t="shared" si="1"/>
        <v>0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0.3208333333333333</v>
      </c>
      <c r="J27" s="3">
        <f t="shared" si="3"/>
        <v>0</v>
      </c>
    </row>
    <row r="28" spans="1:10" x14ac:dyDescent="0.4">
      <c r="A28" t="str">
        <f t="shared" si="0"/>
        <v>Mi</v>
      </c>
      <c r="B28" s="2">
        <f t="shared" si="2"/>
        <v>42481</v>
      </c>
      <c r="C28" t="str">
        <f>IF(COUNTIF(Vorgabe!$D$2:'Vorgabe'!$D$30,B28)&gt;0,"Feiertag",IF(A28="Sa","Wochenende",IF(A28="So","Wochenende",IF(OR(D28="U",D28="u"),"Urlaub",IF(OR(D28="K",D28="k"),"Krank",IF(OR(D28="Z",D28="z"),"Zeitausgleich",IF(OR(D28="V",D28="v"),"Dienstverhinderung","")))))))</f>
        <v/>
      </c>
      <c r="E28" s="47"/>
      <c r="F28" s="49">
        <f>IF(E28="",0,Vorgabe!$B$4)</f>
        <v>0</v>
      </c>
      <c r="G28" s="47"/>
      <c r="H28" s="3">
        <f t="shared" si="1"/>
        <v>0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0.3208333333333333</v>
      </c>
      <c r="J28" s="3">
        <f t="shared" si="3"/>
        <v>0</v>
      </c>
    </row>
    <row r="29" spans="1:10" x14ac:dyDescent="0.4">
      <c r="A29" t="str">
        <f t="shared" si="0"/>
        <v>Do</v>
      </c>
      <c r="B29" s="2">
        <f t="shared" si="2"/>
        <v>42482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/>
      </c>
      <c r="E29" s="47"/>
      <c r="F29" s="49">
        <f>IF(E29="",0,Vorgabe!$B$4)</f>
        <v>0</v>
      </c>
      <c r="G29" s="47"/>
      <c r="H29" s="3">
        <f t="shared" si="1"/>
        <v>0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0.3208333333333333</v>
      </c>
      <c r="J29" s="3">
        <f t="shared" si="3"/>
        <v>0</v>
      </c>
    </row>
    <row r="30" spans="1:10" x14ac:dyDescent="0.4">
      <c r="A30" t="str">
        <f t="shared" si="0"/>
        <v>Fr</v>
      </c>
      <c r="B30" s="2">
        <f t="shared" si="2"/>
        <v>42483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/>
      </c>
      <c r="E30" s="47"/>
      <c r="F30" s="49">
        <f>IF(E30="",0,Vorgabe!$B$4)</f>
        <v>0</v>
      </c>
      <c r="G30" s="47"/>
      <c r="H30" s="3">
        <f t="shared" si="1"/>
        <v>0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0.3208333333333333</v>
      </c>
      <c r="J30" s="3">
        <f t="shared" si="3"/>
        <v>0</v>
      </c>
    </row>
    <row r="31" spans="1:10" x14ac:dyDescent="0.4">
      <c r="A31" t="str">
        <f t="shared" si="0"/>
        <v>Sa</v>
      </c>
      <c r="B31" s="2">
        <f t="shared" si="2"/>
        <v>42484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>Wochenende</v>
      </c>
      <c r="E31" s="47"/>
      <c r="F31" s="49">
        <f>IF(E31="",0,Vorgabe!$B$4)</f>
        <v>0</v>
      </c>
      <c r="G31" s="47"/>
      <c r="H31" s="3">
        <f t="shared" si="1"/>
        <v>0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</v>
      </c>
      <c r="J31" s="3">
        <f t="shared" si="3"/>
        <v>0</v>
      </c>
    </row>
    <row r="32" spans="1:10" x14ac:dyDescent="0.4">
      <c r="A32" t="str">
        <f t="shared" si="0"/>
        <v>So</v>
      </c>
      <c r="B32" s="2">
        <f t="shared" si="2"/>
        <v>42485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>Wochenende</v>
      </c>
      <c r="E32" s="47"/>
      <c r="F32" s="49">
        <f>IF(E32="",0,Vorgabe!$B$4)</f>
        <v>0</v>
      </c>
      <c r="G32" s="47"/>
      <c r="H32" s="3">
        <f t="shared" si="1"/>
        <v>0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</v>
      </c>
      <c r="J32" s="3">
        <f t="shared" si="3"/>
        <v>0</v>
      </c>
    </row>
    <row r="33" spans="1:10" x14ac:dyDescent="0.4">
      <c r="A33" t="str">
        <f t="shared" si="0"/>
        <v>Mo</v>
      </c>
      <c r="B33" s="2">
        <f t="shared" si="2"/>
        <v>42486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/>
      </c>
      <c r="E33" s="47"/>
      <c r="F33" s="49">
        <f>IF(E33="",0,Vorgabe!$B$4)</f>
        <v>0</v>
      </c>
      <c r="G33" s="47"/>
      <c r="H33" s="3">
        <f t="shared" si="1"/>
        <v>0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0.3208333333333333</v>
      </c>
      <c r="J33" s="3">
        <f t="shared" si="3"/>
        <v>0</v>
      </c>
    </row>
    <row r="34" spans="1:10" x14ac:dyDescent="0.4">
      <c r="A34" t="str">
        <f t="shared" si="0"/>
        <v>Di</v>
      </c>
      <c r="B34" s="2">
        <f t="shared" si="2"/>
        <v>42487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/>
      </c>
      <c r="E34" s="47"/>
      <c r="F34" s="49">
        <f>IF(E34="",0,Vorgabe!$B$4)</f>
        <v>0</v>
      </c>
      <c r="G34" s="47"/>
      <c r="H34" s="3">
        <f t="shared" si="1"/>
        <v>0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0.3208333333333333</v>
      </c>
      <c r="J34" s="3">
        <f t="shared" si="3"/>
        <v>0</v>
      </c>
    </row>
    <row r="35" spans="1:10" x14ac:dyDescent="0.4">
      <c r="A35" t="str">
        <f t="shared" si="0"/>
        <v>Mi</v>
      </c>
      <c r="B35" s="2">
        <f t="shared" si="2"/>
        <v>42488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/>
      </c>
      <c r="E35" s="47"/>
      <c r="F35" s="49">
        <f>IF(E35="",0,Vorgabe!$B$4)</f>
        <v>0</v>
      </c>
      <c r="G35" s="47"/>
      <c r="H35" s="3">
        <f t="shared" si="1"/>
        <v>0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0.3208333333333333</v>
      </c>
      <c r="J35" s="3">
        <f t="shared" si="3"/>
        <v>0</v>
      </c>
    </row>
    <row r="36" spans="1:10" x14ac:dyDescent="0.4">
      <c r="A36" t="str">
        <f t="shared" si="0"/>
        <v>Do</v>
      </c>
      <c r="B36" s="2">
        <f t="shared" si="2"/>
        <v>42489</v>
      </c>
      <c r="C36" t="str">
        <f>IF(COUNTIF(Vorgabe!$D$2:'Vorgabe'!$D$30,B36)&gt;0,"Feiertag",IF(A36="Sa","Wochenende",IF(A36="So","Wochenende",IF(OR(D36="U",D36="u"),"Urlaub",IF(OR(D36="K",D36="k"),"Krank",IF(OR(D36="Z",D36="z"),"Zeitausgleich",IF(OR(D36="V",D36="v"),"Dienstverhinderung","")))))))</f>
        <v/>
      </c>
      <c r="E36" s="47"/>
      <c r="F36" s="49">
        <f>IF(E36="",0,Vorgabe!$B$4)</f>
        <v>0</v>
      </c>
      <c r="G36" s="47"/>
      <c r="H36" s="3">
        <f t="shared" si="1"/>
        <v>0</v>
      </c>
      <c r="I36" s="3">
        <f>IF(C36="Zeitausgleich",IF(A36="Mo",Vorgabe!$N$17,IF(A36="Di",Vorgabe!$N$18,IF(A36="Mi",Vorgabe!$N$19,IF(A36="Do",Vorgabe!$N$20,Vorgabe!$N$21)))),IF(AND(C36="",B36&gt;=Vorgabe!$N$5),IF(A36="Mo",Vorgabe!$N$17,IF(A36="Di",Vorgabe!$N$18,IF(A36="Mi",Vorgabe!$N$19,IF(A36="Do",Vorgabe!$N$20,Vorgabe!$N$21)))),))</f>
        <v>0.3208333333333333</v>
      </c>
      <c r="J36" s="3">
        <f t="shared" si="3"/>
        <v>0</v>
      </c>
    </row>
    <row r="37" spans="1:10" x14ac:dyDescent="0.4">
      <c r="C37" t="str">
        <f>IF(COUNTIF(Vorgabe!$D$2:'Vorgabe'!$D$30,B37)&gt;0,"Feiertag",IF(A37="Sa","Wochenende",IF(A37="So","Wochenende",IF(OR(D37="U",D37="u"),"Urlaub",IF(OR(D37="K",D37="k"),"Krank",IF(OR(D37="Z",D37="z"),"Zeitausgleich",IF(OR(D37="V",D37="v"),"Dienstverhinderung","")))))))</f>
        <v/>
      </c>
    </row>
  </sheetData>
  <mergeCells count="1">
    <mergeCell ref="B1:J1"/>
  </mergeCells>
  <conditionalFormatting sqref="A8:B36 J7:J36 C8:D37 A7:H7 E8:H36">
    <cfRule type="expression" dxfId="56" priority="4" stopIfTrue="1">
      <formula>OR($C7="K",$C7="ZA")</formula>
    </cfRule>
    <cfRule type="expression" dxfId="55" priority="5" stopIfTrue="1">
      <formula>OR($C7="Wochenende",$C7="Feiertag")</formula>
    </cfRule>
  </conditionalFormatting>
  <conditionalFormatting sqref="I7:I36">
    <cfRule type="expression" dxfId="54" priority="2" stopIfTrue="1">
      <formula>OR($C7="K",$C7="ZA")</formula>
    </cfRule>
    <cfRule type="expression" dxfId="53" priority="3" stopIfTrue="1">
      <formula>OR($C7="Wochenende",$C7="Feiertag")</formula>
    </cfRule>
  </conditionalFormatting>
  <conditionalFormatting sqref="E7:E36 G7:G36">
    <cfRule type="expression" dxfId="52" priority="1" stopIfTrue="1">
      <formula>AND($C7="",$E7="")</formula>
    </cfRule>
  </conditionalFormatting>
  <pageMargins left="0.78740157499999996" right="0.78740157499999996" top="0.984251969" bottom="0.984251969" header="0.4921259845" footer="0.4921259845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7"/>
  <sheetViews>
    <sheetView workbookViewId="0">
      <selection activeCell="G6" sqref="G6:M6"/>
    </sheetView>
  </sheetViews>
  <sheetFormatPr baseColWidth="10" defaultRowHeight="12.3" x14ac:dyDescent="0.4"/>
  <cols>
    <col min="1" max="1" width="5.44140625" customWidth="1"/>
    <col min="3" max="3" width="16" bestFit="1" customWidth="1"/>
    <col min="4" max="4" width="5.5546875" customWidth="1"/>
    <col min="10" max="10" width="12.83203125" customWidth="1"/>
    <col min="11" max="11" width="13.5546875" customWidth="1"/>
    <col min="15" max="15" width="16.27734375" customWidth="1"/>
  </cols>
  <sheetData>
    <row r="1" spans="1:15" ht="24.9" x14ac:dyDescent="0.8">
      <c r="A1" s="45"/>
      <c r="B1" s="148">
        <f>Vorgabe!N3</f>
        <v>0</v>
      </c>
      <c r="C1" s="148"/>
      <c r="D1" s="148"/>
      <c r="E1" s="148"/>
      <c r="F1" s="148"/>
      <c r="G1" s="148"/>
      <c r="H1" s="148"/>
      <c r="I1" s="148"/>
      <c r="J1" s="148"/>
    </row>
    <row r="2" spans="1:15" x14ac:dyDescent="0.4">
      <c r="B2" t="s">
        <v>3</v>
      </c>
      <c r="E2" s="4">
        <f>DATE(F2,G2,1)</f>
        <v>42490</v>
      </c>
      <c r="F2">
        <f>Vorgabe!N6</f>
        <v>2020</v>
      </c>
      <c r="G2">
        <v>5</v>
      </c>
      <c r="H2" t="s">
        <v>64</v>
      </c>
      <c r="J2" s="3">
        <f>SUM(I7:I37)</f>
        <v>6.0958333333333297</v>
      </c>
      <c r="K2" t="s">
        <v>58</v>
      </c>
      <c r="L2">
        <f>April!L4</f>
        <v>25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SUM(H7:H37)</f>
        <v>0</v>
      </c>
      <c r="K3" t="s">
        <v>55</v>
      </c>
      <c r="L3">
        <f>COUNTIF(C7:C37,"Urlaub")</f>
        <v>0</v>
      </c>
    </row>
    <row r="4" spans="1:15" x14ac:dyDescent="0.4">
      <c r="B4" t="s">
        <v>7</v>
      </c>
      <c r="C4" s="3">
        <f>April!J5</f>
        <v>0</v>
      </c>
      <c r="D4" s="3"/>
      <c r="H4" t="s">
        <v>5</v>
      </c>
      <c r="J4" s="3">
        <f>SUM(J7:J37)</f>
        <v>0</v>
      </c>
      <c r="K4" t="s">
        <v>56</v>
      </c>
      <c r="L4">
        <f>L2-L3</f>
        <v>25</v>
      </c>
    </row>
    <row r="5" spans="1:15" x14ac:dyDescent="0.4">
      <c r="H5" t="s">
        <v>6</v>
      </c>
      <c r="J5" s="3">
        <f>C4+SUM(J7:J37)</f>
        <v>0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tr">
        <f t="shared" ref="A7:A37" si="0">TEXT(B7,"TTT")</f>
        <v>Fr</v>
      </c>
      <c r="B7" s="2">
        <f>DATE($F$2,$G$2,ROW()-6)</f>
        <v>42490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>Feiertag</v>
      </c>
      <c r="E7" s="47"/>
      <c r="F7" s="49">
        <f>IF(E7="",0,Vorgabe!$B$4)</f>
        <v>0</v>
      </c>
      <c r="G7" s="47"/>
      <c r="H7" s="3">
        <f t="shared" ref="H7:H37" si="1">IF(E7="",0,IF(G7&gt;E7,G7-E7-F7,1+G7-E7-F7))</f>
        <v>0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</v>
      </c>
      <c r="J7" s="3">
        <f>IF(C7="Zeitausgleich",H7-I7,IF(E7="",0,IF(H7&lt;&gt;0,H7-I7,)))</f>
        <v>0</v>
      </c>
      <c r="N7" t="s">
        <v>68</v>
      </c>
      <c r="O7" t="s">
        <v>66</v>
      </c>
    </row>
    <row r="8" spans="1:15" x14ac:dyDescent="0.4">
      <c r="A8" t="str">
        <f t="shared" si="0"/>
        <v>Sa</v>
      </c>
      <c r="B8" s="2">
        <f t="shared" ref="B8:B37" si="2">DATE($F$2,$G$2,ROW()-6)</f>
        <v>42491</v>
      </c>
      <c r="C8" t="str">
        <f>IF(COUNTIF(Vorgabe!$D$2:'Vorgabe'!$D$30,B8)&gt;0,"Feiertag",IF(A8="Sa","Wochenende",IF(A8="So","Wochenende",IF(OR(D8="U",D8="u"),"Urlaub",IF(OR(D8="K",D8="k"),"Krank",IF(OR(D8="Z",D8="z"),"Zeitausgleich",IF(OR(D8="V",D8="v"),"Dienstverhinderung","")))))))</f>
        <v>Wochenende</v>
      </c>
      <c r="E8" s="47"/>
      <c r="F8" s="49">
        <v>0</v>
      </c>
      <c r="G8" s="47"/>
      <c r="H8" s="3">
        <f t="shared" si="1"/>
        <v>0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</v>
      </c>
      <c r="J8" s="3">
        <f t="shared" ref="J8:J37" si="3">IF(C8="Zeitausgleich",H8-I8,IF(E8="",0,IF(H8&lt;&gt;0,H8-I8,)))</f>
        <v>0</v>
      </c>
      <c r="N8" t="s">
        <v>67</v>
      </c>
      <c r="O8" t="s">
        <v>69</v>
      </c>
    </row>
    <row r="9" spans="1:15" x14ac:dyDescent="0.4">
      <c r="A9" t="str">
        <f t="shared" si="0"/>
        <v>So</v>
      </c>
      <c r="B9" s="2">
        <f t="shared" si="2"/>
        <v>42492</v>
      </c>
      <c r="C9" t="str">
        <f>IF(COUNTIF(Vorgabe!$D$2:'Vorgabe'!$D$30,B9)&gt;0,"Feiertag",IF(A9="Sa","Wochenende",IF(A9="So","Wochenende",IF(OR(D9="U",D9="u"),"Urlaub",IF(OR(D9="K",D9="k"),"Krank",IF(OR(D9="Z",D9="z"),"Zeitausgleich",IF(OR(D9="V",D9="v"),"Dienstverhinderung","")))))))</f>
        <v>Wochenende</v>
      </c>
      <c r="E9" s="47"/>
      <c r="F9" s="49">
        <f>IF(E9="",0,Vorgabe!$B$4)</f>
        <v>0</v>
      </c>
      <c r="G9" s="47"/>
      <c r="H9" s="3">
        <f t="shared" si="1"/>
        <v>0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</v>
      </c>
      <c r="J9" s="3">
        <f t="shared" si="3"/>
        <v>0</v>
      </c>
      <c r="N9" t="s">
        <v>70</v>
      </c>
      <c r="O9" t="s">
        <v>71</v>
      </c>
    </row>
    <row r="10" spans="1:15" x14ac:dyDescent="0.4">
      <c r="A10" t="str">
        <f t="shared" si="0"/>
        <v>Mo</v>
      </c>
      <c r="B10" s="2">
        <f t="shared" si="2"/>
        <v>42493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/>
      </c>
      <c r="E10" s="47"/>
      <c r="F10" s="49">
        <f>IF(E10="",0,Vorgabe!$B$4)</f>
        <v>0</v>
      </c>
      <c r="G10" s="47"/>
      <c r="H10" s="3">
        <f t="shared" si="1"/>
        <v>0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0.3208333333333333</v>
      </c>
      <c r="J10" s="3">
        <f t="shared" si="3"/>
        <v>0</v>
      </c>
      <c r="N10" t="s">
        <v>72</v>
      </c>
      <c r="O10" t="s">
        <v>73</v>
      </c>
    </row>
    <row r="11" spans="1:15" x14ac:dyDescent="0.4">
      <c r="A11" t="str">
        <f t="shared" si="0"/>
        <v>Di</v>
      </c>
      <c r="B11" s="2">
        <f t="shared" si="2"/>
        <v>42494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/>
      </c>
      <c r="E11" s="47"/>
      <c r="F11" s="49">
        <f>IF(E11="",0,Vorgabe!$B$4)</f>
        <v>0</v>
      </c>
      <c r="G11" s="47"/>
      <c r="H11" s="3">
        <f t="shared" si="1"/>
        <v>0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0.3208333333333333</v>
      </c>
      <c r="J11" s="3">
        <f t="shared" si="3"/>
        <v>0</v>
      </c>
      <c r="N11" t="s">
        <v>93</v>
      </c>
      <c r="O11" t="s">
        <v>94</v>
      </c>
    </row>
    <row r="12" spans="1:15" x14ac:dyDescent="0.4">
      <c r="A12" t="str">
        <f t="shared" si="0"/>
        <v>Mi</v>
      </c>
      <c r="B12" s="2">
        <f t="shared" si="2"/>
        <v>42495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/>
      </c>
      <c r="E12" s="47"/>
      <c r="F12" s="49">
        <f>IF(E12="",0,Vorgabe!$B$4)</f>
        <v>0</v>
      </c>
      <c r="G12" s="47"/>
      <c r="H12" s="3">
        <f t="shared" si="1"/>
        <v>0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0.3208333333333333</v>
      </c>
      <c r="J12" s="3">
        <f t="shared" si="3"/>
        <v>0</v>
      </c>
    </row>
    <row r="13" spans="1:15" x14ac:dyDescent="0.4">
      <c r="A13" t="str">
        <f t="shared" si="0"/>
        <v>Do</v>
      </c>
      <c r="B13" s="2">
        <f t="shared" si="2"/>
        <v>42496</v>
      </c>
      <c r="C13" t="str">
        <f>IF(COUNTIF(Vorgabe!$D$2:'Vorgabe'!$D$30,B13)&gt;0,"Feiertag",IF(A13="Sa","Wochenende",IF(A13="So","Wochenende",IF(OR(D13="U",D13="u"),"Urlaub",IF(OR(D13="K",D13="k"),"Krank",IF(OR(D13="Z",D13="z"),"Zeitausgleich",IF(OR(D13="V",D13="v"),"Dienstverhinderung","")))))))</f>
        <v/>
      </c>
      <c r="E13" s="47"/>
      <c r="F13" s="49">
        <f>IF(E13="",0,Vorgabe!$B$4)</f>
        <v>0</v>
      </c>
      <c r="G13" s="47"/>
      <c r="H13" s="3">
        <f t="shared" si="1"/>
        <v>0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0.3208333333333333</v>
      </c>
      <c r="J13" s="3">
        <f t="shared" si="3"/>
        <v>0</v>
      </c>
    </row>
    <row r="14" spans="1:15" x14ac:dyDescent="0.4">
      <c r="A14" t="str">
        <f t="shared" si="0"/>
        <v>Fr</v>
      </c>
      <c r="B14" s="2">
        <f t="shared" si="2"/>
        <v>42497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/>
      </c>
      <c r="E14" s="47"/>
      <c r="F14" s="49">
        <v>0</v>
      </c>
      <c r="G14" s="47"/>
      <c r="H14" s="3">
        <f t="shared" si="1"/>
        <v>0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0.3208333333333333</v>
      </c>
      <c r="J14" s="3">
        <f t="shared" si="3"/>
        <v>0</v>
      </c>
    </row>
    <row r="15" spans="1:15" x14ac:dyDescent="0.4">
      <c r="A15" t="str">
        <f t="shared" si="0"/>
        <v>Sa</v>
      </c>
      <c r="B15" s="2">
        <f t="shared" si="2"/>
        <v>42498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>Wochenende</v>
      </c>
      <c r="E15" s="47"/>
      <c r="F15" s="49">
        <v>0</v>
      </c>
      <c r="G15" s="47"/>
      <c r="H15" s="3">
        <f t="shared" si="1"/>
        <v>0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</v>
      </c>
      <c r="J15" s="3">
        <f t="shared" si="3"/>
        <v>0</v>
      </c>
    </row>
    <row r="16" spans="1:15" x14ac:dyDescent="0.4">
      <c r="A16" t="str">
        <f t="shared" si="0"/>
        <v>So</v>
      </c>
      <c r="B16" s="2">
        <f t="shared" si="2"/>
        <v>42499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>Wochenende</v>
      </c>
      <c r="E16" s="47"/>
      <c r="F16" s="49">
        <v>0</v>
      </c>
      <c r="G16" s="47"/>
      <c r="H16" s="3">
        <f t="shared" si="1"/>
        <v>0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</v>
      </c>
      <c r="J16" s="3">
        <f t="shared" si="3"/>
        <v>0</v>
      </c>
    </row>
    <row r="17" spans="1:10" x14ac:dyDescent="0.4">
      <c r="A17" t="str">
        <f t="shared" si="0"/>
        <v>Mo</v>
      </c>
      <c r="B17" s="2">
        <f t="shared" si="2"/>
        <v>42500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/>
      </c>
      <c r="E17" s="47"/>
      <c r="F17" s="49">
        <f>IF(E17="",0,Vorgabe!$B$4)</f>
        <v>0</v>
      </c>
      <c r="G17" s="47"/>
      <c r="H17" s="3">
        <f t="shared" si="1"/>
        <v>0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0.3208333333333333</v>
      </c>
      <c r="J17" s="3">
        <f t="shared" si="3"/>
        <v>0</v>
      </c>
    </row>
    <row r="18" spans="1:10" x14ac:dyDescent="0.4">
      <c r="A18" t="str">
        <f t="shared" si="0"/>
        <v>Di</v>
      </c>
      <c r="B18" s="2">
        <f t="shared" si="2"/>
        <v>42501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/>
      </c>
      <c r="E18" s="47"/>
      <c r="F18" s="49">
        <f>IF(E18="",0,Vorgabe!$B$4)</f>
        <v>0</v>
      </c>
      <c r="G18" s="47"/>
      <c r="H18" s="3">
        <f t="shared" si="1"/>
        <v>0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0.3208333333333333</v>
      </c>
      <c r="J18" s="3">
        <f t="shared" si="3"/>
        <v>0</v>
      </c>
    </row>
    <row r="19" spans="1:10" x14ac:dyDescent="0.4">
      <c r="A19" t="str">
        <f t="shared" si="0"/>
        <v>Mi</v>
      </c>
      <c r="B19" s="2">
        <f t="shared" si="2"/>
        <v>42502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/>
      </c>
      <c r="E19" s="47"/>
      <c r="F19" s="49">
        <f>IF(E19="",0,Vorgabe!$B$4)</f>
        <v>0</v>
      </c>
      <c r="G19" s="47"/>
      <c r="H19" s="3">
        <f t="shared" si="1"/>
        <v>0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0.3208333333333333</v>
      </c>
      <c r="J19" s="3">
        <f t="shared" si="3"/>
        <v>0</v>
      </c>
    </row>
    <row r="20" spans="1:10" x14ac:dyDescent="0.4">
      <c r="A20" t="str">
        <f t="shared" si="0"/>
        <v>Do</v>
      </c>
      <c r="B20" s="2">
        <f t="shared" si="2"/>
        <v>42503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/>
      </c>
      <c r="E20" s="47"/>
      <c r="F20" s="49">
        <f>IF(E20="",0,Vorgabe!$B$4)</f>
        <v>0</v>
      </c>
      <c r="G20" s="47"/>
      <c r="H20" s="3">
        <f t="shared" si="1"/>
        <v>0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0.3208333333333333</v>
      </c>
      <c r="J20" s="3">
        <f t="shared" si="3"/>
        <v>0</v>
      </c>
    </row>
    <row r="21" spans="1:10" x14ac:dyDescent="0.4">
      <c r="A21" t="str">
        <f t="shared" si="0"/>
        <v>Fr</v>
      </c>
      <c r="B21" s="2">
        <f t="shared" si="2"/>
        <v>42504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/>
      </c>
      <c r="E21" s="47"/>
      <c r="F21" s="49">
        <f>IF(E21="",0,Vorgabe!$B$4)</f>
        <v>0</v>
      </c>
      <c r="G21" s="47"/>
      <c r="H21" s="3">
        <f t="shared" si="1"/>
        <v>0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0.3208333333333333</v>
      </c>
      <c r="J21" s="3">
        <f t="shared" si="3"/>
        <v>0</v>
      </c>
    </row>
    <row r="22" spans="1:10" x14ac:dyDescent="0.4">
      <c r="A22" t="str">
        <f t="shared" si="0"/>
        <v>Sa</v>
      </c>
      <c r="B22" s="2">
        <f t="shared" si="2"/>
        <v>42505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>Wochenende</v>
      </c>
      <c r="E22" s="47"/>
      <c r="F22" s="49">
        <f>IF(E22="",0,Vorgabe!$B$4)</f>
        <v>0</v>
      </c>
      <c r="G22" s="47"/>
      <c r="H22" s="3">
        <f t="shared" si="1"/>
        <v>0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</v>
      </c>
      <c r="J22" s="3">
        <f t="shared" si="3"/>
        <v>0</v>
      </c>
    </row>
    <row r="23" spans="1:10" x14ac:dyDescent="0.4">
      <c r="A23" t="str">
        <f t="shared" si="0"/>
        <v>So</v>
      </c>
      <c r="B23" s="2">
        <f t="shared" si="2"/>
        <v>42506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>Wochenende</v>
      </c>
      <c r="E23" s="47"/>
      <c r="F23" s="49">
        <f>IF(E23="",0,Vorgabe!$B$4)</f>
        <v>0</v>
      </c>
      <c r="G23" s="47"/>
      <c r="H23" s="3">
        <f t="shared" si="1"/>
        <v>0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</v>
      </c>
      <c r="J23" s="3">
        <f t="shared" si="3"/>
        <v>0</v>
      </c>
    </row>
    <row r="24" spans="1:10" x14ac:dyDescent="0.4">
      <c r="A24" t="str">
        <f t="shared" si="0"/>
        <v>Mo</v>
      </c>
      <c r="B24" s="2">
        <f t="shared" si="2"/>
        <v>42507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/>
      </c>
      <c r="E24" s="47"/>
      <c r="F24" s="49">
        <f>IF(E24="",0,Vorgabe!$B$4)</f>
        <v>0</v>
      </c>
      <c r="G24" s="47"/>
      <c r="H24" s="3">
        <f t="shared" si="1"/>
        <v>0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0.3208333333333333</v>
      </c>
      <c r="J24" s="3">
        <f t="shared" si="3"/>
        <v>0</v>
      </c>
    </row>
    <row r="25" spans="1:10" x14ac:dyDescent="0.4">
      <c r="A25" t="str">
        <f t="shared" si="0"/>
        <v>Di</v>
      </c>
      <c r="B25" s="2">
        <f t="shared" si="2"/>
        <v>42508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/>
      </c>
      <c r="E25" s="47"/>
      <c r="F25" s="49">
        <f>IF(E25="",0,Vorgabe!$B$4)</f>
        <v>0</v>
      </c>
      <c r="G25" s="47"/>
      <c r="H25" s="3">
        <f t="shared" si="1"/>
        <v>0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0.3208333333333333</v>
      </c>
      <c r="J25" s="3">
        <f t="shared" si="3"/>
        <v>0</v>
      </c>
    </row>
    <row r="26" spans="1:10" x14ac:dyDescent="0.4">
      <c r="A26" t="str">
        <f t="shared" si="0"/>
        <v>Mi</v>
      </c>
      <c r="B26" s="2">
        <f t="shared" si="2"/>
        <v>42509</v>
      </c>
      <c r="C26" t="str">
        <f>IF(COUNTIF(Vorgabe!$D$2:'Vorgabe'!$D$30,B26)&gt;0,"Feiertag",IF(A26="Sa","Wochenende",IF(A26="So","Wochenende",IF(OR(D26="U",D26="u"),"Urlaub",IF(OR(D26="K",D26="k"),"Krank",IF(OR(D26="Z",D26="z"),"Zeitausgleich",IF(OR(D26="V",D26="v"),"Dienstverhinderung","")))))))</f>
        <v/>
      </c>
      <c r="E26" s="47"/>
      <c r="F26" s="49">
        <f>IF(E26="",0,Vorgabe!$B$4)</f>
        <v>0</v>
      </c>
      <c r="G26" s="47"/>
      <c r="H26" s="3">
        <f t="shared" si="1"/>
        <v>0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0.3208333333333333</v>
      </c>
      <c r="J26" s="3">
        <f t="shared" si="3"/>
        <v>0</v>
      </c>
    </row>
    <row r="27" spans="1:10" x14ac:dyDescent="0.4">
      <c r="A27" t="str">
        <f t="shared" si="0"/>
        <v>Do</v>
      </c>
      <c r="B27" s="2">
        <f t="shared" si="2"/>
        <v>42510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>Feiertag</v>
      </c>
      <c r="E27" s="47"/>
      <c r="F27" s="49">
        <f>IF(E27="",0,Vorgabe!$B$4)</f>
        <v>0</v>
      </c>
      <c r="G27" s="47"/>
      <c r="H27" s="3">
        <f t="shared" si="1"/>
        <v>0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</v>
      </c>
      <c r="J27" s="3">
        <f t="shared" si="3"/>
        <v>0</v>
      </c>
    </row>
    <row r="28" spans="1:10" x14ac:dyDescent="0.4">
      <c r="A28" t="str">
        <f t="shared" si="0"/>
        <v>Fr</v>
      </c>
      <c r="B28" s="2">
        <f t="shared" si="2"/>
        <v>42511</v>
      </c>
      <c r="C28" t="str">
        <f>IF(COUNTIF(Vorgabe!$D$2:'Vorgabe'!$D$30,B28)&gt;0,"Feiertag",IF(A28="Sa","Wochenende",IF(A28="So","Wochenende",IF(OR(D28="U",D28="u"),"Urlaub",IF(OR(D28="K",D28="k"),"Krank",IF(OR(D28="Z",D28="z"),"Zeitausgleich",IF(OR(D28="V",D28="v"),"Dienstverhinderung","")))))))</f>
        <v/>
      </c>
      <c r="E28" s="47"/>
      <c r="F28" s="49">
        <f>IF(E28="",0,Vorgabe!$B$4)</f>
        <v>0</v>
      </c>
      <c r="G28" s="47"/>
      <c r="H28" s="3">
        <f t="shared" si="1"/>
        <v>0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0.3208333333333333</v>
      </c>
      <c r="J28" s="3">
        <f t="shared" si="3"/>
        <v>0</v>
      </c>
    </row>
    <row r="29" spans="1:10" x14ac:dyDescent="0.4">
      <c r="A29" t="str">
        <f t="shared" si="0"/>
        <v>Sa</v>
      </c>
      <c r="B29" s="2">
        <f t="shared" si="2"/>
        <v>42512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>Wochenende</v>
      </c>
      <c r="E29" s="47"/>
      <c r="F29" s="49">
        <f>IF(E29="",0,Vorgabe!$B$4)</f>
        <v>0</v>
      </c>
      <c r="G29" s="47"/>
      <c r="H29" s="3">
        <f t="shared" si="1"/>
        <v>0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</v>
      </c>
      <c r="J29" s="3">
        <f t="shared" si="3"/>
        <v>0</v>
      </c>
    </row>
    <row r="30" spans="1:10" x14ac:dyDescent="0.4">
      <c r="A30" t="str">
        <f t="shared" si="0"/>
        <v>So</v>
      </c>
      <c r="B30" s="2">
        <f t="shared" si="2"/>
        <v>42513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>Wochenende</v>
      </c>
      <c r="E30" s="47"/>
      <c r="F30" s="49">
        <f>IF(E30="",0,Vorgabe!$B$4)</f>
        <v>0</v>
      </c>
      <c r="G30" s="47"/>
      <c r="H30" s="3">
        <f t="shared" si="1"/>
        <v>0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</v>
      </c>
      <c r="J30" s="3">
        <f t="shared" si="3"/>
        <v>0</v>
      </c>
    </row>
    <row r="31" spans="1:10" x14ac:dyDescent="0.4">
      <c r="A31" t="str">
        <f t="shared" si="0"/>
        <v>Mo</v>
      </c>
      <c r="B31" s="2">
        <f t="shared" si="2"/>
        <v>42514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/>
      </c>
      <c r="E31" s="47"/>
      <c r="F31" s="49">
        <f>IF(E31="",0,Vorgabe!$B$4)</f>
        <v>0</v>
      </c>
      <c r="G31" s="47"/>
      <c r="H31" s="3">
        <f t="shared" si="1"/>
        <v>0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0.3208333333333333</v>
      </c>
      <c r="J31" s="3">
        <f t="shared" si="3"/>
        <v>0</v>
      </c>
    </row>
    <row r="32" spans="1:10" x14ac:dyDescent="0.4">
      <c r="A32" t="str">
        <f t="shared" si="0"/>
        <v>Di</v>
      </c>
      <c r="B32" s="2">
        <f t="shared" si="2"/>
        <v>42515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/>
      </c>
      <c r="E32" s="47"/>
      <c r="F32" s="49">
        <f>IF(E32="",0,Vorgabe!$B$4)</f>
        <v>0</v>
      </c>
      <c r="G32" s="47"/>
      <c r="H32" s="3">
        <f t="shared" si="1"/>
        <v>0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0.3208333333333333</v>
      </c>
      <c r="J32" s="3">
        <f t="shared" si="3"/>
        <v>0</v>
      </c>
    </row>
    <row r="33" spans="1:10" x14ac:dyDescent="0.4">
      <c r="A33" t="str">
        <f t="shared" si="0"/>
        <v>Mi</v>
      </c>
      <c r="B33" s="2">
        <f t="shared" si="2"/>
        <v>42516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/>
      </c>
      <c r="E33" s="47"/>
      <c r="F33" s="49">
        <f>IF(E33="",0,Vorgabe!$B$4)</f>
        <v>0</v>
      </c>
      <c r="G33" s="47"/>
      <c r="H33" s="3">
        <f t="shared" si="1"/>
        <v>0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0.3208333333333333</v>
      </c>
      <c r="J33" s="3">
        <f t="shared" si="3"/>
        <v>0</v>
      </c>
    </row>
    <row r="34" spans="1:10" x14ac:dyDescent="0.4">
      <c r="A34" t="str">
        <f t="shared" si="0"/>
        <v>Do</v>
      </c>
      <c r="B34" s="2">
        <f t="shared" si="2"/>
        <v>42517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/>
      </c>
      <c r="E34" s="47"/>
      <c r="F34" s="49">
        <f>IF(E34="",0,Vorgabe!$B$4)</f>
        <v>0</v>
      </c>
      <c r="G34" s="47"/>
      <c r="H34" s="3">
        <f t="shared" si="1"/>
        <v>0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0.3208333333333333</v>
      </c>
      <c r="J34" s="3">
        <f t="shared" si="3"/>
        <v>0</v>
      </c>
    </row>
    <row r="35" spans="1:10" x14ac:dyDescent="0.4">
      <c r="A35" t="str">
        <f t="shared" si="0"/>
        <v>Fr</v>
      </c>
      <c r="B35" s="2">
        <f t="shared" si="2"/>
        <v>42518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/>
      </c>
      <c r="E35" s="47"/>
      <c r="F35" s="49">
        <f>IF(E35="",0,Vorgabe!$B$4)</f>
        <v>0</v>
      </c>
      <c r="G35" s="47"/>
      <c r="H35" s="3">
        <f t="shared" si="1"/>
        <v>0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0.3208333333333333</v>
      </c>
      <c r="J35" s="3">
        <f t="shared" si="3"/>
        <v>0</v>
      </c>
    </row>
    <row r="36" spans="1:10" x14ac:dyDescent="0.4">
      <c r="A36" t="str">
        <f t="shared" si="0"/>
        <v>Sa</v>
      </c>
      <c r="B36" s="2">
        <f t="shared" si="2"/>
        <v>42519</v>
      </c>
      <c r="C36" t="str">
        <f>IF(COUNTIF(Vorgabe!$D$2:'Vorgabe'!$D$30,B36)&gt;0,"Feiertag",IF(A36="Sa","Wochenende",IF(A36="So","Wochenende",IF(OR(D36="U",D36="u"),"Urlaub",IF(OR(D36="K",D36="k"),"Krank",IF(OR(D36="Z",D36="z"),"Zeitausgleich",IF(OR(D36="V",D36="v"),"Dienstverhinderung","")))))))</f>
        <v>Wochenende</v>
      </c>
      <c r="E36" s="47"/>
      <c r="F36" s="49">
        <f>IF(E36="",0,Vorgabe!$B$4)</f>
        <v>0</v>
      </c>
      <c r="G36" s="47"/>
      <c r="H36" s="3">
        <f t="shared" si="1"/>
        <v>0</v>
      </c>
      <c r="I36" s="3">
        <f>IF(C36="Zeitausgleich",IF(A36="Mo",Vorgabe!$N$17,IF(A36="Di",Vorgabe!$N$18,IF(A36="Mi",Vorgabe!$N$19,IF(A36="Do",Vorgabe!$N$20,Vorgabe!$N$21)))),IF(AND(C36="",B36&gt;=Vorgabe!$N$5),IF(A36="Mo",Vorgabe!$N$17,IF(A36="Di",Vorgabe!$N$18,IF(A36="Mi",Vorgabe!$N$19,IF(A36="Do",Vorgabe!$N$20,Vorgabe!$N$21)))),))</f>
        <v>0</v>
      </c>
      <c r="J36" s="3">
        <f t="shared" si="3"/>
        <v>0</v>
      </c>
    </row>
    <row r="37" spans="1:10" x14ac:dyDescent="0.4">
      <c r="A37" t="str">
        <f t="shared" si="0"/>
        <v>So</v>
      </c>
      <c r="B37" s="2">
        <f t="shared" si="2"/>
        <v>42520</v>
      </c>
      <c r="C37" t="str">
        <f>IF(COUNTIF(Vorgabe!$D$2:'Vorgabe'!$D$30,B37)&gt;0,"Feiertag",IF(A37="Sa","Wochenende",IF(A37="So","Wochenende",IF(OR(D37="U",D37="u"),"Urlaub",IF(OR(D37="K",D37="k"),"Krank",IF(OR(D37="Z",D37="z"),"Zeitausgleich",IF(OR(D37="V",D37="v"),"Dienstverhinderung","")))))))</f>
        <v>Wochenende</v>
      </c>
      <c r="E37" s="47"/>
      <c r="F37" s="49">
        <f>IF(E37="",0,Vorgabe!$B$4)</f>
        <v>0</v>
      </c>
      <c r="G37" s="47"/>
      <c r="H37" s="3">
        <f t="shared" si="1"/>
        <v>0</v>
      </c>
      <c r="I37" s="3">
        <f>IF(C37="Zeitausgleich",IF(A37="Mo",Vorgabe!$N$17,IF(A37="Di",Vorgabe!$N$18,IF(A37="Mi",Vorgabe!$N$19,IF(A37="Do",Vorgabe!$N$20,Vorgabe!$N$21)))),IF(AND(C37="",B37&gt;=Vorgabe!$N$5),IF(A37="Mo",Vorgabe!$N$17,IF(A37="Di",Vorgabe!$N$18,IF(A37="Mi",Vorgabe!$N$19,IF(A37="Do",Vorgabe!$N$20,Vorgabe!$N$21)))),))</f>
        <v>0</v>
      </c>
      <c r="J37" s="3">
        <f t="shared" si="3"/>
        <v>0</v>
      </c>
    </row>
  </sheetData>
  <mergeCells count="1">
    <mergeCell ref="B1:J1"/>
  </mergeCells>
  <conditionalFormatting sqref="J7:J37 A7:H37">
    <cfRule type="expression" dxfId="51" priority="4" stopIfTrue="1">
      <formula>OR($C7="K",$C7="ZA")</formula>
    </cfRule>
    <cfRule type="expression" dxfId="50" priority="5" stopIfTrue="1">
      <formula>OR($C7="Wochenende",$C7="Feiertag")</formula>
    </cfRule>
  </conditionalFormatting>
  <conditionalFormatting sqref="I7:I37">
    <cfRule type="expression" dxfId="49" priority="2" stopIfTrue="1">
      <formula>OR($C7="K",$C7="ZA")</formula>
    </cfRule>
    <cfRule type="expression" dxfId="48" priority="3" stopIfTrue="1">
      <formula>OR($C7="Wochenende",$C7="Feiertag")</formula>
    </cfRule>
  </conditionalFormatting>
  <conditionalFormatting sqref="E7:E37 G7:G37">
    <cfRule type="expression" dxfId="47" priority="1">
      <formula>AND($C7="",$E7="")</formula>
    </cfRule>
  </conditionalFormatting>
  <pageMargins left="0.78740157499999996" right="0.78740157499999996" top="0.984251969" bottom="0.984251969" header="0.4921259845" footer="0.492125984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7"/>
  <sheetViews>
    <sheetView zoomScaleNormal="100" zoomScaleSheetLayoutView="90" workbookViewId="0">
      <selection activeCell="G6" sqref="G6:M6"/>
    </sheetView>
  </sheetViews>
  <sheetFormatPr baseColWidth="10" defaultRowHeight="12.3" x14ac:dyDescent="0.4"/>
  <cols>
    <col min="1" max="1" width="5.44140625" customWidth="1"/>
    <col min="3" max="3" width="16" bestFit="1" customWidth="1"/>
    <col min="4" max="4" width="5.5546875" customWidth="1"/>
    <col min="10" max="10" width="12.83203125" customWidth="1"/>
    <col min="11" max="11" width="13.5546875" customWidth="1"/>
    <col min="15" max="15" width="16.27734375" customWidth="1"/>
  </cols>
  <sheetData>
    <row r="1" spans="1:15" ht="24.9" x14ac:dyDescent="0.8">
      <c r="A1" s="45"/>
      <c r="B1" s="148">
        <f>Vorgabe!N3</f>
        <v>0</v>
      </c>
      <c r="C1" s="148"/>
      <c r="D1" s="148"/>
      <c r="E1" s="148"/>
      <c r="F1" s="148"/>
      <c r="G1" s="148"/>
      <c r="H1" s="148"/>
      <c r="I1" s="148"/>
      <c r="J1" s="148"/>
    </row>
    <row r="2" spans="1:15" x14ac:dyDescent="0.4">
      <c r="B2" t="s">
        <v>3</v>
      </c>
      <c r="E2" s="4">
        <f>DATE(F2,G2,1)</f>
        <v>42521</v>
      </c>
      <c r="F2">
        <f>Vorgabe!N6</f>
        <v>2020</v>
      </c>
      <c r="G2">
        <v>6</v>
      </c>
      <c r="H2" t="s">
        <v>64</v>
      </c>
      <c r="J2" s="3">
        <f>SUM(I7:I36)</f>
        <v>6.4166666666666625</v>
      </c>
      <c r="K2" t="s">
        <v>58</v>
      </c>
      <c r="L2">
        <f>Mai!L4</f>
        <v>25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SUM(H7:H36)</f>
        <v>0</v>
      </c>
      <c r="K3" t="s">
        <v>55</v>
      </c>
      <c r="L3">
        <f>COUNTIF(C7:C37,"Urlaub")</f>
        <v>0</v>
      </c>
    </row>
    <row r="4" spans="1:15" x14ac:dyDescent="0.4">
      <c r="B4" t="s">
        <v>7</v>
      </c>
      <c r="C4" s="3">
        <f>Mai!J5</f>
        <v>0</v>
      </c>
      <c r="D4" s="3"/>
      <c r="H4" t="s">
        <v>5</v>
      </c>
      <c r="J4" s="3">
        <f>SUM(J7:J36)</f>
        <v>0</v>
      </c>
      <c r="K4" t="s">
        <v>56</v>
      </c>
      <c r="L4">
        <f>L2-L3</f>
        <v>25</v>
      </c>
    </row>
    <row r="5" spans="1:15" x14ac:dyDescent="0.4">
      <c r="H5" t="s">
        <v>6</v>
      </c>
      <c r="J5" s="3">
        <f>C4+SUM(J7:J36)</f>
        <v>0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tr">
        <f t="shared" ref="A7:A36" si="0">TEXT(B7,"TTT")</f>
        <v>Mo</v>
      </c>
      <c r="B7" s="2">
        <f>DATE($F$2,$G$2,ROW()-6)</f>
        <v>42521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>Feiertag</v>
      </c>
      <c r="E7" s="47"/>
      <c r="F7" s="49">
        <f>IF(E7="",0,Vorgabe!$B$4)</f>
        <v>0</v>
      </c>
      <c r="G7" s="47"/>
      <c r="H7" s="3">
        <f t="shared" ref="H7:H36" si="1">IF(E7="",0,IF(G7&gt;E7,G7-E7-F7,1+G7-E7-F7))</f>
        <v>0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</v>
      </c>
      <c r="J7" s="3">
        <f>IF(C7="Zeitausgleich",H7-I7,IF(E7="",0,IF(H7&lt;&gt;0,H7-I7,)))</f>
        <v>0</v>
      </c>
      <c r="N7" t="s">
        <v>68</v>
      </c>
      <c r="O7" t="s">
        <v>66</v>
      </c>
    </row>
    <row r="8" spans="1:15" x14ac:dyDescent="0.4">
      <c r="A8" t="str">
        <f t="shared" si="0"/>
        <v>Di</v>
      </c>
      <c r="B8" s="2">
        <f t="shared" ref="B8:B36" si="2">DATE($F$2,$G$2,ROW()-6)</f>
        <v>42522</v>
      </c>
      <c r="C8" t="str">
        <f>IF(COUNTIF(Vorgabe!$D$2:'Vorgabe'!$D$30,B8)&gt;0,"Feiertag",IF(A8="Sa","Wochenende",IF(A8="So","Wochenende",IF(OR(D8="U",D8="u"),"Urlaub",IF(OR(D8="K",D8="k"),"Krank",IF(OR(D8="Z",D8="z"),"Zeitausgleich",IF(OR(D8="V",D8="v"),"Dienstverhinderung","")))))))</f>
        <v/>
      </c>
      <c r="E8" s="47"/>
      <c r="F8" s="49">
        <f>IF(E8="",0,Vorgabe!$B$4)</f>
        <v>0</v>
      </c>
      <c r="G8" s="47"/>
      <c r="H8" s="3">
        <f t="shared" si="1"/>
        <v>0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0.3208333333333333</v>
      </c>
      <c r="J8" s="3">
        <f t="shared" ref="J8:J36" si="3">IF(C8="Zeitausgleich",H8-I8,IF(E8="",0,IF(H8&lt;&gt;0,H8-I8,)))</f>
        <v>0</v>
      </c>
      <c r="N8" t="s">
        <v>67</v>
      </c>
      <c r="O8" t="s">
        <v>69</v>
      </c>
    </row>
    <row r="9" spans="1:15" x14ac:dyDescent="0.4">
      <c r="A9" t="str">
        <f t="shared" si="0"/>
        <v>Mi</v>
      </c>
      <c r="B9" s="2">
        <f t="shared" si="2"/>
        <v>42523</v>
      </c>
      <c r="C9" t="str">
        <f>IF(COUNTIF(Vorgabe!$D$2:'Vorgabe'!$D$30,B9)&gt;0,"Feiertag",IF(A9="Sa","Wochenende",IF(A9="So","Wochenende",IF(OR(D9="U",D9="u"),"Urlaub",IF(OR(D9="K",D9="k"),"Krank",IF(OR(D9="Z",D9="z"),"Zeitausgleich",IF(OR(D9="V",D9="v"),"Dienstverhinderung","")))))))</f>
        <v/>
      </c>
      <c r="E9" s="47"/>
      <c r="F9" s="49">
        <f>IF(E9="",0,Vorgabe!$B$4)</f>
        <v>0</v>
      </c>
      <c r="G9" s="47"/>
      <c r="H9" s="3">
        <f t="shared" si="1"/>
        <v>0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0.3208333333333333</v>
      </c>
      <c r="J9" s="3">
        <f t="shared" si="3"/>
        <v>0</v>
      </c>
      <c r="N9" t="s">
        <v>70</v>
      </c>
      <c r="O9" t="s">
        <v>71</v>
      </c>
    </row>
    <row r="10" spans="1:15" x14ac:dyDescent="0.4">
      <c r="A10" t="str">
        <f t="shared" si="0"/>
        <v>Do</v>
      </c>
      <c r="B10" s="2">
        <f t="shared" si="2"/>
        <v>42524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/>
      </c>
      <c r="E10" s="47"/>
      <c r="F10" s="49">
        <f>IF(E10="",0,Vorgabe!$B$4)</f>
        <v>0</v>
      </c>
      <c r="G10" s="47"/>
      <c r="H10" s="3">
        <f t="shared" si="1"/>
        <v>0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0.3208333333333333</v>
      </c>
      <c r="J10" s="3">
        <f t="shared" si="3"/>
        <v>0</v>
      </c>
      <c r="N10" t="s">
        <v>72</v>
      </c>
      <c r="O10" t="s">
        <v>73</v>
      </c>
    </row>
    <row r="11" spans="1:15" x14ac:dyDescent="0.4">
      <c r="A11" t="str">
        <f t="shared" si="0"/>
        <v>Fr</v>
      </c>
      <c r="B11" s="2">
        <f t="shared" si="2"/>
        <v>42525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/>
      </c>
      <c r="E11" s="47"/>
      <c r="F11" s="49">
        <f>IF(E11="",0,Vorgabe!$B$4)</f>
        <v>0</v>
      </c>
      <c r="G11" s="47"/>
      <c r="H11" s="3">
        <f t="shared" si="1"/>
        <v>0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0.3208333333333333</v>
      </c>
      <c r="J11" s="3">
        <f t="shared" si="3"/>
        <v>0</v>
      </c>
      <c r="N11" t="s">
        <v>93</v>
      </c>
      <c r="O11" t="s">
        <v>94</v>
      </c>
    </row>
    <row r="12" spans="1:15" x14ac:dyDescent="0.4">
      <c r="A12" t="str">
        <f t="shared" si="0"/>
        <v>Sa</v>
      </c>
      <c r="B12" s="2">
        <f t="shared" si="2"/>
        <v>42526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>Wochenende</v>
      </c>
      <c r="E12" s="47"/>
      <c r="F12" s="49">
        <f>IF(E12="",0,Vorgabe!$B$4)</f>
        <v>0</v>
      </c>
      <c r="G12" s="47"/>
      <c r="H12" s="3">
        <f t="shared" si="1"/>
        <v>0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</v>
      </c>
      <c r="J12" s="3">
        <f t="shared" si="3"/>
        <v>0</v>
      </c>
    </row>
    <row r="13" spans="1:15" x14ac:dyDescent="0.4">
      <c r="A13" t="str">
        <f t="shared" si="0"/>
        <v>So</v>
      </c>
      <c r="B13" s="2">
        <f t="shared" si="2"/>
        <v>42527</v>
      </c>
      <c r="C13" t="str">
        <f>IF(COUNTIF(Vorgabe!$D$2:'Vorgabe'!$D$30,B13)&gt;0,"Feiertag",IF(A13="Sa","Wochenende",IF(A13="So","Wochenende",IF(OR(D13="U",D13="u"),"Urlaub",IF(OR(D13="K",D13="k"),"Krank",IF(OR(D13="Z",D13="z"),"Zeitausgleich",IF(OR(D13="V",D13="v"),"Dienstverhinderung","")))))))</f>
        <v>Wochenende</v>
      </c>
      <c r="E13" s="47"/>
      <c r="F13" s="49">
        <f>IF(E13="",0,Vorgabe!$B$4)</f>
        <v>0</v>
      </c>
      <c r="G13" s="47"/>
      <c r="H13" s="3">
        <f t="shared" si="1"/>
        <v>0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</v>
      </c>
      <c r="J13" s="3">
        <f t="shared" si="3"/>
        <v>0</v>
      </c>
    </row>
    <row r="14" spans="1:15" x14ac:dyDescent="0.4">
      <c r="A14" t="str">
        <f t="shared" si="0"/>
        <v>Mo</v>
      </c>
      <c r="B14" s="2">
        <f t="shared" si="2"/>
        <v>42528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/>
      </c>
      <c r="E14" s="47"/>
      <c r="F14" s="49">
        <f>IF(E14="",0,Vorgabe!$B$4)</f>
        <v>0</v>
      </c>
      <c r="G14" s="47"/>
      <c r="H14" s="3">
        <f t="shared" si="1"/>
        <v>0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0.3208333333333333</v>
      </c>
      <c r="J14" s="3">
        <f t="shared" si="3"/>
        <v>0</v>
      </c>
    </row>
    <row r="15" spans="1:15" x14ac:dyDescent="0.4">
      <c r="A15" t="str">
        <f t="shared" si="0"/>
        <v>Di</v>
      </c>
      <c r="B15" s="2">
        <f t="shared" si="2"/>
        <v>42529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/>
      </c>
      <c r="E15" s="47"/>
      <c r="F15" s="49">
        <f>IF(E15="",0,Vorgabe!$B$4)</f>
        <v>0</v>
      </c>
      <c r="G15" s="47"/>
      <c r="H15" s="3">
        <f t="shared" si="1"/>
        <v>0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0.3208333333333333</v>
      </c>
      <c r="J15" s="3">
        <f t="shared" si="3"/>
        <v>0</v>
      </c>
    </row>
    <row r="16" spans="1:15" x14ac:dyDescent="0.4">
      <c r="A16" t="str">
        <f t="shared" si="0"/>
        <v>Mi</v>
      </c>
      <c r="B16" s="2">
        <f t="shared" si="2"/>
        <v>42530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/>
      </c>
      <c r="E16" s="47"/>
      <c r="F16" s="49">
        <f>IF(E16="",0,Vorgabe!$B$4)</f>
        <v>0</v>
      </c>
      <c r="G16" s="47"/>
      <c r="H16" s="3">
        <f t="shared" si="1"/>
        <v>0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0.3208333333333333</v>
      </c>
      <c r="J16" s="3">
        <f t="shared" si="3"/>
        <v>0</v>
      </c>
    </row>
    <row r="17" spans="1:10" x14ac:dyDescent="0.4">
      <c r="A17" t="str">
        <f t="shared" si="0"/>
        <v>Do</v>
      </c>
      <c r="B17" s="2">
        <f t="shared" si="2"/>
        <v>42531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>Feiertag</v>
      </c>
      <c r="E17" s="47"/>
      <c r="F17" s="49">
        <f>IF(E17="",0,Vorgabe!$B$4)</f>
        <v>0</v>
      </c>
      <c r="G17" s="47"/>
      <c r="H17" s="3">
        <f t="shared" si="1"/>
        <v>0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</v>
      </c>
      <c r="J17" s="3">
        <f t="shared" si="3"/>
        <v>0</v>
      </c>
    </row>
    <row r="18" spans="1:10" x14ac:dyDescent="0.4">
      <c r="A18" t="str">
        <f t="shared" si="0"/>
        <v>Fr</v>
      </c>
      <c r="B18" s="2">
        <f t="shared" si="2"/>
        <v>42532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/>
      </c>
      <c r="E18" s="47"/>
      <c r="F18" s="49">
        <f>IF(E18="",0,Vorgabe!$B$4)</f>
        <v>0</v>
      </c>
      <c r="G18" s="47"/>
      <c r="H18" s="3">
        <f t="shared" si="1"/>
        <v>0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0.3208333333333333</v>
      </c>
      <c r="J18" s="3">
        <f t="shared" si="3"/>
        <v>0</v>
      </c>
    </row>
    <row r="19" spans="1:10" x14ac:dyDescent="0.4">
      <c r="A19" t="str">
        <f t="shared" si="0"/>
        <v>Sa</v>
      </c>
      <c r="B19" s="2">
        <f t="shared" si="2"/>
        <v>42533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>Wochenende</v>
      </c>
      <c r="E19" s="47"/>
      <c r="F19" s="49">
        <f>IF(E19="",0,Vorgabe!$B$4)</f>
        <v>0</v>
      </c>
      <c r="G19" s="47"/>
      <c r="H19" s="3">
        <f t="shared" si="1"/>
        <v>0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</v>
      </c>
      <c r="J19" s="3">
        <f t="shared" si="3"/>
        <v>0</v>
      </c>
    </row>
    <row r="20" spans="1:10" x14ac:dyDescent="0.4">
      <c r="A20" t="str">
        <f t="shared" si="0"/>
        <v>So</v>
      </c>
      <c r="B20" s="2">
        <f t="shared" si="2"/>
        <v>42534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>Wochenende</v>
      </c>
      <c r="E20" s="47"/>
      <c r="F20" s="49">
        <f>IF(E20="",0,Vorgabe!$B$4)</f>
        <v>0</v>
      </c>
      <c r="G20" s="47"/>
      <c r="H20" s="3">
        <f t="shared" si="1"/>
        <v>0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</v>
      </c>
      <c r="J20" s="3">
        <f t="shared" si="3"/>
        <v>0</v>
      </c>
    </row>
    <row r="21" spans="1:10" x14ac:dyDescent="0.4">
      <c r="A21" t="str">
        <f t="shared" si="0"/>
        <v>Mo</v>
      </c>
      <c r="B21" s="2">
        <f t="shared" si="2"/>
        <v>42535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/>
      </c>
      <c r="E21" s="47"/>
      <c r="F21" s="49">
        <f>IF(E21="",0,Vorgabe!$B$4)</f>
        <v>0</v>
      </c>
      <c r="G21" s="47"/>
      <c r="H21" s="3">
        <f t="shared" si="1"/>
        <v>0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0.3208333333333333</v>
      </c>
      <c r="J21" s="3">
        <f t="shared" si="3"/>
        <v>0</v>
      </c>
    </row>
    <row r="22" spans="1:10" x14ac:dyDescent="0.4">
      <c r="A22" t="str">
        <f t="shared" si="0"/>
        <v>Di</v>
      </c>
      <c r="B22" s="2">
        <f t="shared" si="2"/>
        <v>42536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/>
      </c>
      <c r="E22" s="47"/>
      <c r="F22" s="49">
        <f>IF(E22="",0,Vorgabe!$B$4)</f>
        <v>0</v>
      </c>
      <c r="G22" s="47"/>
      <c r="H22" s="3">
        <f t="shared" si="1"/>
        <v>0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0.3208333333333333</v>
      </c>
      <c r="J22" s="3">
        <f t="shared" si="3"/>
        <v>0</v>
      </c>
    </row>
    <row r="23" spans="1:10" x14ac:dyDescent="0.4">
      <c r="A23" t="str">
        <f t="shared" si="0"/>
        <v>Mi</v>
      </c>
      <c r="B23" s="2">
        <f t="shared" si="2"/>
        <v>42537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/>
      </c>
      <c r="E23" s="47"/>
      <c r="F23" s="49">
        <f>IF(E23="",0,Vorgabe!$B$4)</f>
        <v>0</v>
      </c>
      <c r="G23" s="47"/>
      <c r="H23" s="3">
        <f t="shared" si="1"/>
        <v>0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0.3208333333333333</v>
      </c>
      <c r="J23" s="3">
        <f t="shared" si="3"/>
        <v>0</v>
      </c>
    </row>
    <row r="24" spans="1:10" x14ac:dyDescent="0.4">
      <c r="A24" t="str">
        <f t="shared" si="0"/>
        <v>Do</v>
      </c>
      <c r="B24" s="2">
        <f t="shared" si="2"/>
        <v>42538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/>
      </c>
      <c r="E24" s="47"/>
      <c r="F24" s="49">
        <f>IF(E24="",0,Vorgabe!$B$4)</f>
        <v>0</v>
      </c>
      <c r="G24" s="47"/>
      <c r="H24" s="3">
        <f t="shared" si="1"/>
        <v>0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0.3208333333333333</v>
      </c>
      <c r="J24" s="3">
        <f t="shared" si="3"/>
        <v>0</v>
      </c>
    </row>
    <row r="25" spans="1:10" x14ac:dyDescent="0.4">
      <c r="A25" t="str">
        <f t="shared" si="0"/>
        <v>Fr</v>
      </c>
      <c r="B25" s="2">
        <f t="shared" si="2"/>
        <v>42539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/>
      </c>
      <c r="E25" s="47"/>
      <c r="F25" s="49">
        <f>IF(E25="",0,Vorgabe!$B$4)</f>
        <v>0</v>
      </c>
      <c r="G25" s="47"/>
      <c r="H25" s="3">
        <f t="shared" si="1"/>
        <v>0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0.3208333333333333</v>
      </c>
      <c r="J25" s="3">
        <f t="shared" si="3"/>
        <v>0</v>
      </c>
    </row>
    <row r="26" spans="1:10" x14ac:dyDescent="0.4">
      <c r="A26" t="str">
        <f t="shared" si="0"/>
        <v>Sa</v>
      </c>
      <c r="B26" s="2">
        <f t="shared" si="2"/>
        <v>42540</v>
      </c>
      <c r="C26" t="str">
        <f>IF(COUNTIF(Vorgabe!$D$2:'Vorgabe'!$D$30,B26)&gt;0,"Feiertag",IF(A26="Sa","Wochenende",IF(A26="So","Wochenende",IF(OR(D26="U",D26="u"),"Urlaub",IF(OR(D26="K",D26="k"),"Krank",IF(OR(D26="Z",D26="z"),"Zeitausgleich",IF(OR(D26="V",D26="v"),"Dienstverhinderung","")))))))</f>
        <v>Wochenende</v>
      </c>
      <c r="E26" s="47"/>
      <c r="F26" s="49">
        <f>IF(E26="",0,Vorgabe!$B$4)</f>
        <v>0</v>
      </c>
      <c r="G26" s="47"/>
      <c r="H26" s="3">
        <f t="shared" si="1"/>
        <v>0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</v>
      </c>
      <c r="J26" s="3">
        <f t="shared" si="3"/>
        <v>0</v>
      </c>
    </row>
    <row r="27" spans="1:10" x14ac:dyDescent="0.4">
      <c r="A27" t="str">
        <f t="shared" si="0"/>
        <v>So</v>
      </c>
      <c r="B27" s="2">
        <f t="shared" si="2"/>
        <v>42541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>Wochenende</v>
      </c>
      <c r="E27" s="47"/>
      <c r="F27" s="49">
        <f>IF(E27="",0,Vorgabe!$B$4)</f>
        <v>0</v>
      </c>
      <c r="G27" s="47"/>
      <c r="H27" s="3">
        <f t="shared" si="1"/>
        <v>0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</v>
      </c>
      <c r="J27" s="3">
        <f t="shared" si="3"/>
        <v>0</v>
      </c>
    </row>
    <row r="28" spans="1:10" x14ac:dyDescent="0.4">
      <c r="A28" t="str">
        <f t="shared" si="0"/>
        <v>Mo</v>
      </c>
      <c r="B28" s="2">
        <f t="shared" si="2"/>
        <v>42542</v>
      </c>
      <c r="C28" t="str">
        <f>IF(COUNTIF(Vorgabe!$D$2:'Vorgabe'!$D$30,B28)&gt;0,"Feiertag",IF(A28="Sa","Wochenende",IF(A28="So","Wochenende",IF(OR(D28="U",D28="u"),"Urlaub",IF(OR(D28="K",D28="k"),"Krank",IF(OR(D28="Z",D28="z"),"Zeitausgleich",IF(OR(D28="V",D28="v"),"Dienstverhinderung","")))))))</f>
        <v/>
      </c>
      <c r="E28" s="47"/>
      <c r="F28" s="49">
        <f>IF(E28="",0,Vorgabe!$B$4)</f>
        <v>0</v>
      </c>
      <c r="G28" s="47"/>
      <c r="H28" s="3">
        <f t="shared" si="1"/>
        <v>0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0.3208333333333333</v>
      </c>
      <c r="J28" s="3">
        <f t="shared" si="3"/>
        <v>0</v>
      </c>
    </row>
    <row r="29" spans="1:10" x14ac:dyDescent="0.4">
      <c r="A29" t="str">
        <f t="shared" si="0"/>
        <v>Di</v>
      </c>
      <c r="B29" s="2">
        <f t="shared" si="2"/>
        <v>42543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/>
      </c>
      <c r="E29" s="47"/>
      <c r="F29" s="49">
        <f>IF(E29="",0,Vorgabe!$B$4)</f>
        <v>0</v>
      </c>
      <c r="G29" s="47"/>
      <c r="H29" s="3">
        <f t="shared" si="1"/>
        <v>0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0.3208333333333333</v>
      </c>
      <c r="J29" s="3">
        <f t="shared" si="3"/>
        <v>0</v>
      </c>
    </row>
    <row r="30" spans="1:10" x14ac:dyDescent="0.4">
      <c r="A30" t="str">
        <f t="shared" si="0"/>
        <v>Mi</v>
      </c>
      <c r="B30" s="2">
        <f t="shared" si="2"/>
        <v>42544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/>
      </c>
      <c r="E30" s="47"/>
      <c r="F30" s="49">
        <f>IF(E30="",0,Vorgabe!$B$4)</f>
        <v>0</v>
      </c>
      <c r="G30" s="47"/>
      <c r="H30" s="3">
        <f t="shared" si="1"/>
        <v>0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0.3208333333333333</v>
      </c>
      <c r="J30" s="3">
        <f t="shared" si="3"/>
        <v>0</v>
      </c>
    </row>
    <row r="31" spans="1:10" x14ac:dyDescent="0.4">
      <c r="A31" t="str">
        <f t="shared" si="0"/>
        <v>Do</v>
      </c>
      <c r="B31" s="2">
        <f t="shared" si="2"/>
        <v>42545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/>
      </c>
      <c r="E31" s="47"/>
      <c r="F31" s="49">
        <f>IF(E31="",0,Vorgabe!$B$4)</f>
        <v>0</v>
      </c>
      <c r="G31" s="47"/>
      <c r="H31" s="3">
        <f t="shared" si="1"/>
        <v>0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0.3208333333333333</v>
      </c>
      <c r="J31" s="3">
        <f t="shared" si="3"/>
        <v>0</v>
      </c>
    </row>
    <row r="32" spans="1:10" x14ac:dyDescent="0.4">
      <c r="A32" t="str">
        <f t="shared" si="0"/>
        <v>Fr</v>
      </c>
      <c r="B32" s="2">
        <f t="shared" si="2"/>
        <v>42546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/>
      </c>
      <c r="E32" s="47"/>
      <c r="F32" s="49">
        <f>IF(E32="",0,Vorgabe!$B$4)</f>
        <v>0</v>
      </c>
      <c r="G32" s="47"/>
      <c r="H32" s="3">
        <f t="shared" si="1"/>
        <v>0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0.3208333333333333</v>
      </c>
      <c r="J32" s="3">
        <f t="shared" si="3"/>
        <v>0</v>
      </c>
    </row>
    <row r="33" spans="1:10" x14ac:dyDescent="0.4">
      <c r="A33" t="str">
        <f t="shared" si="0"/>
        <v>Sa</v>
      </c>
      <c r="B33" s="2">
        <f t="shared" si="2"/>
        <v>42547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>Wochenende</v>
      </c>
      <c r="E33" s="47"/>
      <c r="F33" s="49">
        <v>0</v>
      </c>
      <c r="G33" s="47"/>
      <c r="H33" s="3">
        <f t="shared" si="1"/>
        <v>0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</v>
      </c>
      <c r="J33" s="3">
        <f t="shared" si="3"/>
        <v>0</v>
      </c>
    </row>
    <row r="34" spans="1:10" x14ac:dyDescent="0.4">
      <c r="A34" t="str">
        <f t="shared" si="0"/>
        <v>So</v>
      </c>
      <c r="B34" s="2">
        <f t="shared" si="2"/>
        <v>42548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>Wochenende</v>
      </c>
      <c r="E34" s="47"/>
      <c r="F34" s="49">
        <f>IF(E34="",0,Vorgabe!$B$4)</f>
        <v>0</v>
      </c>
      <c r="G34" s="47"/>
      <c r="H34" s="3">
        <f t="shared" si="1"/>
        <v>0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</v>
      </c>
      <c r="J34" s="3">
        <f t="shared" si="3"/>
        <v>0</v>
      </c>
    </row>
    <row r="35" spans="1:10" x14ac:dyDescent="0.4">
      <c r="A35" t="str">
        <f t="shared" si="0"/>
        <v>Mo</v>
      </c>
      <c r="B35" s="2">
        <f t="shared" si="2"/>
        <v>42549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/>
      </c>
      <c r="E35" s="47"/>
      <c r="F35" s="49">
        <f>IF(E35="",0,Vorgabe!$B$4)</f>
        <v>0</v>
      </c>
      <c r="G35" s="47"/>
      <c r="H35" s="3">
        <f t="shared" si="1"/>
        <v>0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0.3208333333333333</v>
      </c>
      <c r="J35" s="3">
        <f t="shared" si="3"/>
        <v>0</v>
      </c>
    </row>
    <row r="36" spans="1:10" x14ac:dyDescent="0.4">
      <c r="A36" t="str">
        <f t="shared" si="0"/>
        <v>Di</v>
      </c>
      <c r="B36" s="2">
        <f t="shared" si="2"/>
        <v>42550</v>
      </c>
      <c r="C36" t="str">
        <f>IF(COUNTIF(Vorgabe!$D$2:'Vorgabe'!$D$30,B36)&gt;0,"Feiertag",IF(A36="Sa","Wochenende",IF(A36="So","Wochenende",IF(OR(D36="U",D36="u"),"Urlaub",IF(OR(D36="K",D36="k"),"Krank",IF(OR(D36="Z",D36="z"),"Zeitausgleich",IF(OR(D36="V",D36="v"),"Dienstverhinderung","")))))))</f>
        <v/>
      </c>
      <c r="E36" s="47"/>
      <c r="F36" s="49">
        <f>IF(E36="",0,Vorgabe!$B$4)</f>
        <v>0</v>
      </c>
      <c r="G36" s="47"/>
      <c r="H36" s="3">
        <f t="shared" si="1"/>
        <v>0</v>
      </c>
      <c r="I36" s="3">
        <f>IF(C36="Zeitausgleich",IF(A36="Mo",Vorgabe!$N$17,IF(A36="Di",Vorgabe!$N$18,IF(A36="Mi",Vorgabe!$N$19,IF(A36="Do",Vorgabe!$N$20,Vorgabe!$N$21)))),IF(AND(C36="",B36&gt;=Vorgabe!$N$5),IF(A36="Mo",Vorgabe!$N$17,IF(A36="Di",Vorgabe!$N$18,IF(A36="Mi",Vorgabe!$N$19,IF(A36="Do",Vorgabe!$N$20,Vorgabe!$N$21)))),))</f>
        <v>0.3208333333333333</v>
      </c>
      <c r="J36" s="3">
        <f t="shared" si="3"/>
        <v>0</v>
      </c>
    </row>
    <row r="37" spans="1:10" x14ac:dyDescent="0.4">
      <c r="C37" t="str">
        <f>IF(COUNTIF(Vorgabe!$D$2:'Vorgabe'!$D$30,B37)&gt;0,"Feiertag",IF(A37="Sa","Wochenende",IF(A37="So","Wochenende",IF(OR(D37="U",D37="u"),"Urlaub",IF(OR(D37="K",D37="k"),"Krank",IF(OR(D37="Z",D37="z"),"Zeitausgleich",IF(OR(D37="V",D37="v"),"Dienstverhinderung","")))))))</f>
        <v/>
      </c>
    </row>
  </sheetData>
  <mergeCells count="1">
    <mergeCell ref="B1:J1"/>
  </mergeCells>
  <conditionalFormatting sqref="A7:H7 A8:B36 J7:J36 C8:D37 E8:H36">
    <cfRule type="expression" dxfId="46" priority="4" stopIfTrue="1">
      <formula>OR($C7="Krank",$C7="Fehlzeit")</formula>
    </cfRule>
    <cfRule type="expression" dxfId="45" priority="5" stopIfTrue="1">
      <formula>OR($C7="Wochenende",$C7="Feiertag")</formula>
    </cfRule>
  </conditionalFormatting>
  <conditionalFormatting sqref="I7:I36">
    <cfRule type="expression" dxfId="44" priority="2" stopIfTrue="1">
      <formula>OR($C7="K",$C7="ZA")</formula>
    </cfRule>
    <cfRule type="expression" dxfId="43" priority="3" stopIfTrue="1">
      <formula>OR($C7="Wochenende",$C7="Feiertag")</formula>
    </cfRule>
  </conditionalFormatting>
  <conditionalFormatting sqref="E7:E36 G7:G36">
    <cfRule type="expression" dxfId="42" priority="1">
      <formula>AND($C7="",$E7="")</formula>
    </cfRule>
  </conditionalFormatting>
  <pageMargins left="0.78740157499999996" right="0.78740157499999996" top="0.984251969" bottom="0.984251969" header="0.4921259845" footer="0.4921259845"/>
  <pageSetup paperSize="9" scale="95" orientation="landscape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37"/>
  <sheetViews>
    <sheetView workbookViewId="0">
      <selection activeCell="L18" sqref="L18"/>
    </sheetView>
  </sheetViews>
  <sheetFormatPr baseColWidth="10" defaultRowHeight="12.3" x14ac:dyDescent="0.4"/>
  <cols>
    <col min="1" max="1" width="5.44140625" customWidth="1"/>
    <col min="3" max="3" width="16" bestFit="1" customWidth="1"/>
    <col min="4" max="4" width="5.5546875" customWidth="1"/>
    <col min="10" max="10" width="12.83203125" customWidth="1"/>
    <col min="11" max="11" width="13.5546875" customWidth="1"/>
    <col min="15" max="15" width="16.27734375" customWidth="1"/>
  </cols>
  <sheetData>
    <row r="1" spans="1:15" ht="24.9" x14ac:dyDescent="0.8">
      <c r="A1" s="45"/>
      <c r="B1" s="148">
        <f>Vorgabe!N3</f>
        <v>0</v>
      </c>
      <c r="C1" s="148"/>
      <c r="D1" s="148"/>
      <c r="E1" s="148"/>
      <c r="F1" s="148"/>
      <c r="G1" s="148"/>
      <c r="H1" s="148"/>
      <c r="I1" s="148"/>
      <c r="J1" s="148"/>
    </row>
    <row r="2" spans="1:15" x14ac:dyDescent="0.4">
      <c r="B2" t="s">
        <v>3</v>
      </c>
      <c r="E2" s="4">
        <f>DATE(F2,G2,1)</f>
        <v>42551</v>
      </c>
      <c r="F2">
        <f>Vorgabe!N6</f>
        <v>2020</v>
      </c>
      <c r="G2">
        <v>7</v>
      </c>
      <c r="H2" t="s">
        <v>64</v>
      </c>
      <c r="J2" s="3">
        <f>SUM(I7:I37)</f>
        <v>7.3791666666666611</v>
      </c>
      <c r="K2" t="s">
        <v>58</v>
      </c>
      <c r="L2">
        <f>Juni!L4</f>
        <v>25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SUM(H7:H37)</f>
        <v>0</v>
      </c>
      <c r="K3" t="s">
        <v>55</v>
      </c>
      <c r="L3">
        <f>COUNTIF(C7:C37,"Urlaub")</f>
        <v>0</v>
      </c>
    </row>
    <row r="4" spans="1:15" x14ac:dyDescent="0.4">
      <c r="B4" t="s">
        <v>7</v>
      </c>
      <c r="C4" s="3">
        <f>Juni!J5</f>
        <v>0</v>
      </c>
      <c r="D4" s="3"/>
      <c r="H4" t="s">
        <v>5</v>
      </c>
      <c r="J4" s="3">
        <f>SUM(J7:J37)</f>
        <v>0</v>
      </c>
      <c r="K4" t="s">
        <v>56</v>
      </c>
      <c r="L4">
        <f>L2-L3</f>
        <v>25</v>
      </c>
    </row>
    <row r="5" spans="1:15" x14ac:dyDescent="0.4">
      <c r="H5" t="s">
        <v>6</v>
      </c>
      <c r="J5" s="3">
        <f>C4+SUM(J7:J37)</f>
        <v>0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tr">
        <f t="shared" ref="A7:A37" si="0">TEXT(B7,"TTT")</f>
        <v>Mi</v>
      </c>
      <c r="B7" s="2">
        <f>DATE($F$2,$G$2,ROW()-6)</f>
        <v>42551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/>
      </c>
      <c r="E7" s="47"/>
      <c r="F7" s="49">
        <f>IF(E7="",0,Vorgabe!$B$4)</f>
        <v>0</v>
      </c>
      <c r="G7" s="47"/>
      <c r="H7" s="3">
        <f t="shared" ref="H7:H37" si="1">IF(E7="",0,IF(G7&gt;E7,G7-E7-F7,1+G7-E7-F7))</f>
        <v>0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0.3208333333333333</v>
      </c>
      <c r="J7" s="3">
        <f>IF(C7="Zeitausgleich",H7-I7,IF(E7="",0,IF(H7&lt;&gt;0,H7-I7,)))</f>
        <v>0</v>
      </c>
      <c r="N7" t="s">
        <v>68</v>
      </c>
      <c r="O7" t="s">
        <v>66</v>
      </c>
    </row>
    <row r="8" spans="1:15" x14ac:dyDescent="0.4">
      <c r="A8" t="str">
        <f t="shared" si="0"/>
        <v>Do</v>
      </c>
      <c r="B8" s="2">
        <f t="shared" ref="B8:B37" si="2">DATE($F$2,$G$2,ROW()-6)</f>
        <v>42552</v>
      </c>
      <c r="C8" t="str">
        <f>IF(COUNTIF(Vorgabe!$D$2:'Vorgabe'!$D$30,B8)&gt;0,"Feiertag",IF(A8="Sa","Wochenende",IF(A8="So","Wochenende",IF(OR(D8="U",D8="u"),"Urlaub",IF(OR(D8="K",D8="k"),"Krank",IF(OR(D8="Z",D8="z"),"Zeitausgleich",IF(OR(D8="V",D8="v"),"Dienstverhinderung","")))))))</f>
        <v/>
      </c>
      <c r="E8" s="47"/>
      <c r="F8" s="49">
        <f>IF(E8="",0,Vorgabe!$B$4)</f>
        <v>0</v>
      </c>
      <c r="G8" s="47"/>
      <c r="H8" s="3">
        <f t="shared" si="1"/>
        <v>0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0.3208333333333333</v>
      </c>
      <c r="J8" s="3">
        <f t="shared" ref="J8:J37" si="3">IF(C8="Zeitausgleich",H8-I8,IF(E8="",0,IF(H8&lt;&gt;0,H8-I8,)))</f>
        <v>0</v>
      </c>
      <c r="N8" t="s">
        <v>67</v>
      </c>
      <c r="O8" t="s">
        <v>69</v>
      </c>
    </row>
    <row r="9" spans="1:15" x14ac:dyDescent="0.4">
      <c r="A9" t="str">
        <f t="shared" si="0"/>
        <v>Fr</v>
      </c>
      <c r="B9" s="2">
        <f t="shared" si="2"/>
        <v>42553</v>
      </c>
      <c r="C9" t="str">
        <f>IF(COUNTIF(Vorgabe!$D$2:'Vorgabe'!$D$30,B9)&gt;0,"Feiertag",IF(A9="Sa","Wochenende",IF(A9="So","Wochenende",IF(OR(D9="U",D9="u"),"Urlaub",IF(OR(D9="K",D9="k"),"Krank",IF(OR(D9="Z",D9="z"),"Zeitausgleich",IF(OR(D9="V",D9="v"),"Dienstverhinderung","")))))))</f>
        <v/>
      </c>
      <c r="E9" s="47"/>
      <c r="F9" s="49">
        <f>IF(E9="",0,Vorgabe!$B$4)</f>
        <v>0</v>
      </c>
      <c r="G9" s="47"/>
      <c r="H9" s="3">
        <f t="shared" si="1"/>
        <v>0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0.3208333333333333</v>
      </c>
      <c r="J9" s="3">
        <f t="shared" si="3"/>
        <v>0</v>
      </c>
      <c r="N9" t="s">
        <v>70</v>
      </c>
      <c r="O9" t="s">
        <v>71</v>
      </c>
    </row>
    <row r="10" spans="1:15" x14ac:dyDescent="0.4">
      <c r="A10" t="str">
        <f t="shared" si="0"/>
        <v>Sa</v>
      </c>
      <c r="B10" s="2">
        <f t="shared" si="2"/>
        <v>42554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>Wochenende</v>
      </c>
      <c r="E10" s="47"/>
      <c r="F10" s="49">
        <v>0</v>
      </c>
      <c r="G10" s="47"/>
      <c r="H10" s="3">
        <f t="shared" si="1"/>
        <v>0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</v>
      </c>
      <c r="J10" s="3">
        <f t="shared" si="3"/>
        <v>0</v>
      </c>
      <c r="N10" t="s">
        <v>72</v>
      </c>
      <c r="O10" t="s">
        <v>73</v>
      </c>
    </row>
    <row r="11" spans="1:15" x14ac:dyDescent="0.4">
      <c r="A11" t="str">
        <f t="shared" si="0"/>
        <v>So</v>
      </c>
      <c r="B11" s="2">
        <f t="shared" si="2"/>
        <v>42555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>Wochenende</v>
      </c>
      <c r="E11" s="47"/>
      <c r="F11" s="49">
        <f>IF(E11="",0,Vorgabe!$B$4)</f>
        <v>0</v>
      </c>
      <c r="G11" s="47"/>
      <c r="H11" s="3">
        <f t="shared" si="1"/>
        <v>0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</v>
      </c>
      <c r="J11" s="3">
        <f t="shared" si="3"/>
        <v>0</v>
      </c>
      <c r="N11" t="s">
        <v>93</v>
      </c>
      <c r="O11" t="s">
        <v>94</v>
      </c>
    </row>
    <row r="12" spans="1:15" x14ac:dyDescent="0.4">
      <c r="A12" t="str">
        <f t="shared" si="0"/>
        <v>Mo</v>
      </c>
      <c r="B12" s="2">
        <f t="shared" si="2"/>
        <v>42556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/>
      </c>
      <c r="E12" s="47"/>
      <c r="F12" s="49">
        <f>IF(E12="",0,Vorgabe!$B$4)</f>
        <v>0</v>
      </c>
      <c r="G12" s="47"/>
      <c r="H12" s="3">
        <f t="shared" si="1"/>
        <v>0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0.3208333333333333</v>
      </c>
      <c r="J12" s="3">
        <f t="shared" si="3"/>
        <v>0</v>
      </c>
    </row>
    <row r="13" spans="1:15" x14ac:dyDescent="0.4">
      <c r="A13" t="str">
        <f t="shared" si="0"/>
        <v>Di</v>
      </c>
      <c r="B13" s="2">
        <f t="shared" si="2"/>
        <v>42557</v>
      </c>
      <c r="C13" t="str">
        <f>IF(COUNTIF(Vorgabe!$D$2:'Vorgabe'!$D$30,B13)&gt;0,"Feiertag",IF(A13="Sa","Wochenende",IF(A13="So","Wochenende",IF(OR(D13="U",D13="u"),"Urlaub",IF(OR(D13="K",D13="k"),"Krank",IF(OR(D13="Z",D13="z"),"Zeitausgleich",IF(OR(D13="V",D13="v"),"Dienstverhinderung","")))))))</f>
        <v/>
      </c>
      <c r="E13" s="47"/>
      <c r="F13" s="49">
        <f>IF(E13="",0,Vorgabe!$B$4)</f>
        <v>0</v>
      </c>
      <c r="G13" s="47"/>
      <c r="H13" s="3">
        <f t="shared" si="1"/>
        <v>0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0.3208333333333333</v>
      </c>
      <c r="J13" s="3">
        <f t="shared" si="3"/>
        <v>0</v>
      </c>
    </row>
    <row r="14" spans="1:15" x14ac:dyDescent="0.4">
      <c r="A14" t="str">
        <f t="shared" si="0"/>
        <v>Mi</v>
      </c>
      <c r="B14" s="2">
        <f t="shared" si="2"/>
        <v>42558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/>
      </c>
      <c r="E14" s="47"/>
      <c r="F14" s="49">
        <f>IF(E14="",0,Vorgabe!$B$4)</f>
        <v>0</v>
      </c>
      <c r="G14" s="47"/>
      <c r="H14" s="3">
        <f t="shared" si="1"/>
        <v>0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0.3208333333333333</v>
      </c>
      <c r="J14" s="3">
        <f t="shared" si="3"/>
        <v>0</v>
      </c>
    </row>
    <row r="15" spans="1:15" x14ac:dyDescent="0.4">
      <c r="A15" t="str">
        <f t="shared" si="0"/>
        <v>Do</v>
      </c>
      <c r="B15" s="2">
        <f t="shared" si="2"/>
        <v>42559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/>
      </c>
      <c r="E15" s="47"/>
      <c r="F15" s="49">
        <f>IF(E15="",0,Vorgabe!$B$4)</f>
        <v>0</v>
      </c>
      <c r="G15" s="47"/>
      <c r="H15" s="3">
        <f t="shared" si="1"/>
        <v>0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0.3208333333333333</v>
      </c>
      <c r="J15" s="3">
        <f t="shared" si="3"/>
        <v>0</v>
      </c>
    </row>
    <row r="16" spans="1:15" x14ac:dyDescent="0.4">
      <c r="A16" t="str">
        <f t="shared" si="0"/>
        <v>Fr</v>
      </c>
      <c r="B16" s="2">
        <f t="shared" si="2"/>
        <v>42560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/>
      </c>
      <c r="E16" s="47"/>
      <c r="F16" s="49">
        <f>IF(E16="",0,Vorgabe!$B$4)</f>
        <v>0</v>
      </c>
      <c r="G16" s="47"/>
      <c r="H16" s="3">
        <f t="shared" si="1"/>
        <v>0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0.3208333333333333</v>
      </c>
      <c r="J16" s="3">
        <f t="shared" si="3"/>
        <v>0</v>
      </c>
    </row>
    <row r="17" spans="1:10" x14ac:dyDescent="0.4">
      <c r="A17" t="str">
        <f t="shared" si="0"/>
        <v>Sa</v>
      </c>
      <c r="B17" s="2">
        <f t="shared" si="2"/>
        <v>42561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>Wochenende</v>
      </c>
      <c r="E17" s="47"/>
      <c r="F17" s="49">
        <f>IF(E17="",0,Vorgabe!$B$4)</f>
        <v>0</v>
      </c>
      <c r="G17" s="47"/>
      <c r="H17" s="3">
        <f t="shared" si="1"/>
        <v>0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</v>
      </c>
      <c r="J17" s="3">
        <f t="shared" si="3"/>
        <v>0</v>
      </c>
    </row>
    <row r="18" spans="1:10" x14ac:dyDescent="0.4">
      <c r="A18" t="str">
        <f t="shared" si="0"/>
        <v>So</v>
      </c>
      <c r="B18" s="2">
        <f t="shared" si="2"/>
        <v>42562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>Wochenende</v>
      </c>
      <c r="E18" s="47"/>
      <c r="F18" s="49">
        <f>IF(E18="",0,Vorgabe!$B$4)</f>
        <v>0</v>
      </c>
      <c r="G18" s="47"/>
      <c r="H18" s="3">
        <f t="shared" si="1"/>
        <v>0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</v>
      </c>
      <c r="J18" s="3">
        <f t="shared" si="3"/>
        <v>0</v>
      </c>
    </row>
    <row r="19" spans="1:10" x14ac:dyDescent="0.4">
      <c r="A19" t="str">
        <f t="shared" si="0"/>
        <v>Mo</v>
      </c>
      <c r="B19" s="2">
        <f t="shared" si="2"/>
        <v>42563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/>
      </c>
      <c r="E19" s="47"/>
      <c r="F19" s="49">
        <f>IF(E19="",0,Vorgabe!$B$4)</f>
        <v>0</v>
      </c>
      <c r="G19" s="47"/>
      <c r="H19" s="3">
        <f t="shared" si="1"/>
        <v>0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0.3208333333333333</v>
      </c>
      <c r="J19" s="3">
        <f t="shared" si="3"/>
        <v>0</v>
      </c>
    </row>
    <row r="20" spans="1:10" x14ac:dyDescent="0.4">
      <c r="A20" t="str">
        <f t="shared" si="0"/>
        <v>Di</v>
      </c>
      <c r="B20" s="2">
        <f t="shared" si="2"/>
        <v>42564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/>
      </c>
      <c r="E20" s="47"/>
      <c r="F20" s="49">
        <f>IF(E20="",0,Vorgabe!$B$4)</f>
        <v>0</v>
      </c>
      <c r="G20" s="47"/>
      <c r="H20" s="3">
        <f t="shared" si="1"/>
        <v>0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0.3208333333333333</v>
      </c>
      <c r="J20" s="3">
        <f t="shared" si="3"/>
        <v>0</v>
      </c>
    </row>
    <row r="21" spans="1:10" x14ac:dyDescent="0.4">
      <c r="A21" t="str">
        <f t="shared" si="0"/>
        <v>Mi</v>
      </c>
      <c r="B21" s="2">
        <f t="shared" si="2"/>
        <v>42565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/>
      </c>
      <c r="E21" s="47"/>
      <c r="F21" s="49">
        <f>IF(E21="",0,Vorgabe!$B$4)</f>
        <v>0</v>
      </c>
      <c r="G21" s="47"/>
      <c r="H21" s="3">
        <f t="shared" si="1"/>
        <v>0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0.3208333333333333</v>
      </c>
      <c r="J21" s="3">
        <f t="shared" si="3"/>
        <v>0</v>
      </c>
    </row>
    <row r="22" spans="1:10" x14ac:dyDescent="0.4">
      <c r="A22" t="str">
        <f t="shared" si="0"/>
        <v>Do</v>
      </c>
      <c r="B22" s="2">
        <f t="shared" si="2"/>
        <v>42566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/>
      </c>
      <c r="E22" s="47"/>
      <c r="F22" s="49">
        <f>IF(E22="",0,Vorgabe!$B$4)</f>
        <v>0</v>
      </c>
      <c r="G22" s="47"/>
      <c r="H22" s="3">
        <f t="shared" si="1"/>
        <v>0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0.3208333333333333</v>
      </c>
      <c r="J22" s="3">
        <f t="shared" si="3"/>
        <v>0</v>
      </c>
    </row>
    <row r="23" spans="1:10" x14ac:dyDescent="0.4">
      <c r="A23" t="str">
        <f t="shared" si="0"/>
        <v>Fr</v>
      </c>
      <c r="B23" s="2">
        <f t="shared" si="2"/>
        <v>42567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/>
      </c>
      <c r="E23" s="47"/>
      <c r="F23" s="49">
        <f>IF(E23="",0,Vorgabe!$B$4)</f>
        <v>0</v>
      </c>
      <c r="G23" s="47"/>
      <c r="H23" s="3">
        <f t="shared" si="1"/>
        <v>0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0.3208333333333333</v>
      </c>
      <c r="J23" s="3">
        <f t="shared" si="3"/>
        <v>0</v>
      </c>
    </row>
    <row r="24" spans="1:10" x14ac:dyDescent="0.4">
      <c r="A24" t="str">
        <f t="shared" si="0"/>
        <v>Sa</v>
      </c>
      <c r="B24" s="2">
        <f t="shared" si="2"/>
        <v>42568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>Wochenende</v>
      </c>
      <c r="E24" s="47"/>
      <c r="F24" s="49">
        <f>IF(E24="",0,Vorgabe!$B$4)</f>
        <v>0</v>
      </c>
      <c r="G24" s="47"/>
      <c r="H24" s="3">
        <f t="shared" si="1"/>
        <v>0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</v>
      </c>
      <c r="J24" s="3">
        <f t="shared" si="3"/>
        <v>0</v>
      </c>
    </row>
    <row r="25" spans="1:10" x14ac:dyDescent="0.4">
      <c r="A25" t="str">
        <f t="shared" si="0"/>
        <v>So</v>
      </c>
      <c r="B25" s="2">
        <f t="shared" si="2"/>
        <v>42569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>Wochenende</v>
      </c>
      <c r="E25" s="47"/>
      <c r="F25" s="49">
        <f>IF(E25="",0,Vorgabe!$B$4)</f>
        <v>0</v>
      </c>
      <c r="G25" s="47"/>
      <c r="H25" s="3">
        <f t="shared" si="1"/>
        <v>0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</v>
      </c>
      <c r="J25" s="3">
        <f t="shared" si="3"/>
        <v>0</v>
      </c>
    </row>
    <row r="26" spans="1:10" x14ac:dyDescent="0.4">
      <c r="A26" t="str">
        <f t="shared" si="0"/>
        <v>Mo</v>
      </c>
      <c r="B26" s="2">
        <f t="shared" si="2"/>
        <v>42570</v>
      </c>
      <c r="C26" t="str">
        <f>IF(COUNTIF(Vorgabe!$D$2:'Vorgabe'!$D$30,B26)&gt;0,"Feiertag",IF(A26="Sa","Wochenende",IF(A26="So","Wochenende",IF(OR(D26="U",D26="u"),"Urlaub",IF(OR(D26="K",D26="k"),"Krank",IF(OR(D26="Z",D26="z"),"Zeitausgleich",IF(OR(D26="V",D26="v"),"Dienstverhinderung","")))))))</f>
        <v/>
      </c>
      <c r="E26" s="47"/>
      <c r="F26" s="49">
        <f>IF(E26="",0,Vorgabe!$B$4)</f>
        <v>0</v>
      </c>
      <c r="G26" s="47"/>
      <c r="H26" s="3">
        <f t="shared" si="1"/>
        <v>0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0.3208333333333333</v>
      </c>
      <c r="J26" s="3">
        <f t="shared" si="3"/>
        <v>0</v>
      </c>
    </row>
    <row r="27" spans="1:10" x14ac:dyDescent="0.4">
      <c r="A27" t="str">
        <f t="shared" si="0"/>
        <v>Di</v>
      </c>
      <c r="B27" s="2">
        <f t="shared" si="2"/>
        <v>42571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/>
      </c>
      <c r="E27" s="47"/>
      <c r="F27" s="49">
        <f>IF(E27="",0,Vorgabe!$B$4)</f>
        <v>0</v>
      </c>
      <c r="G27" s="47"/>
      <c r="H27" s="3">
        <f t="shared" si="1"/>
        <v>0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0.3208333333333333</v>
      </c>
      <c r="J27" s="3">
        <f t="shared" si="3"/>
        <v>0</v>
      </c>
    </row>
    <row r="28" spans="1:10" x14ac:dyDescent="0.4">
      <c r="A28" t="str">
        <f t="shared" si="0"/>
        <v>Mi</v>
      </c>
      <c r="B28" s="2">
        <f t="shared" si="2"/>
        <v>42572</v>
      </c>
      <c r="C28" t="str">
        <f>IF(COUNTIF(Vorgabe!$D$2:'Vorgabe'!$D$30,B28)&gt;0,"Feiertag",IF(A28="Sa","Wochenende",IF(A28="So","Wochenende",IF(OR(D28="U",D28="u"),"Urlaub",IF(OR(D28="K",D28="k"),"Krank",IF(OR(D28="Z",D28="z"),"Zeitausgleich",IF(OR(D28="V",D28="v"),"Dienstverhinderung","")))))))</f>
        <v/>
      </c>
      <c r="E28" s="47"/>
      <c r="F28" s="49">
        <f>IF(E28="",0,Vorgabe!$B$4)</f>
        <v>0</v>
      </c>
      <c r="G28" s="47"/>
      <c r="H28" s="3">
        <f t="shared" si="1"/>
        <v>0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0.3208333333333333</v>
      </c>
      <c r="J28" s="3">
        <f t="shared" si="3"/>
        <v>0</v>
      </c>
    </row>
    <row r="29" spans="1:10" x14ac:dyDescent="0.4">
      <c r="A29" t="str">
        <f t="shared" si="0"/>
        <v>Do</v>
      </c>
      <c r="B29" s="2">
        <f t="shared" si="2"/>
        <v>42573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/>
      </c>
      <c r="E29" s="47"/>
      <c r="F29" s="49">
        <f>IF(E29="",0,Vorgabe!$B$4)</f>
        <v>0</v>
      </c>
      <c r="G29" s="47"/>
      <c r="H29" s="3">
        <f t="shared" si="1"/>
        <v>0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0.3208333333333333</v>
      </c>
      <c r="J29" s="3">
        <f t="shared" si="3"/>
        <v>0</v>
      </c>
    </row>
    <row r="30" spans="1:10" x14ac:dyDescent="0.4">
      <c r="A30" t="str">
        <f t="shared" si="0"/>
        <v>Fr</v>
      </c>
      <c r="B30" s="2">
        <f t="shared" si="2"/>
        <v>42574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/>
      </c>
      <c r="E30" s="47"/>
      <c r="F30" s="49">
        <v>0</v>
      </c>
      <c r="G30" s="47"/>
      <c r="H30" s="3">
        <f t="shared" si="1"/>
        <v>0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0.3208333333333333</v>
      </c>
      <c r="J30" s="3">
        <f t="shared" si="3"/>
        <v>0</v>
      </c>
    </row>
    <row r="31" spans="1:10" x14ac:dyDescent="0.4">
      <c r="A31" t="str">
        <f t="shared" si="0"/>
        <v>Sa</v>
      </c>
      <c r="B31" s="2">
        <f t="shared" si="2"/>
        <v>42575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>Wochenende</v>
      </c>
      <c r="E31" s="47"/>
      <c r="F31" s="49">
        <f>IF(E31="",0,Vorgabe!$B$4)</f>
        <v>0</v>
      </c>
      <c r="G31" s="47"/>
      <c r="H31" s="3">
        <f t="shared" si="1"/>
        <v>0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</v>
      </c>
      <c r="J31" s="3">
        <f t="shared" si="3"/>
        <v>0</v>
      </c>
    </row>
    <row r="32" spans="1:10" x14ac:dyDescent="0.4">
      <c r="A32" t="str">
        <f t="shared" si="0"/>
        <v>So</v>
      </c>
      <c r="B32" s="2">
        <f t="shared" si="2"/>
        <v>42576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>Wochenende</v>
      </c>
      <c r="E32" s="47"/>
      <c r="F32" s="49">
        <f>IF(E32="",0,Vorgabe!$B$4)</f>
        <v>0</v>
      </c>
      <c r="G32" s="47"/>
      <c r="H32" s="3">
        <f t="shared" si="1"/>
        <v>0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</v>
      </c>
      <c r="J32" s="3">
        <f t="shared" si="3"/>
        <v>0</v>
      </c>
    </row>
    <row r="33" spans="1:10" x14ac:dyDescent="0.4">
      <c r="A33" t="str">
        <f t="shared" si="0"/>
        <v>Mo</v>
      </c>
      <c r="B33" s="2">
        <f t="shared" si="2"/>
        <v>42577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/>
      </c>
      <c r="E33" s="47"/>
      <c r="F33" s="49">
        <f>IF(E33="",0,Vorgabe!$B$4)</f>
        <v>0</v>
      </c>
      <c r="G33" s="47"/>
      <c r="H33" s="3">
        <f t="shared" si="1"/>
        <v>0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0.3208333333333333</v>
      </c>
      <c r="J33" s="3">
        <f t="shared" si="3"/>
        <v>0</v>
      </c>
    </row>
    <row r="34" spans="1:10" x14ac:dyDescent="0.4">
      <c r="A34" t="str">
        <f t="shared" si="0"/>
        <v>Di</v>
      </c>
      <c r="B34" s="2">
        <f t="shared" si="2"/>
        <v>42578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/>
      </c>
      <c r="E34" s="47"/>
      <c r="F34" s="49">
        <f>IF(E34="",0,Vorgabe!$B$4)</f>
        <v>0</v>
      </c>
      <c r="G34" s="47"/>
      <c r="H34" s="3">
        <f t="shared" si="1"/>
        <v>0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0.3208333333333333</v>
      </c>
      <c r="J34" s="3">
        <f t="shared" si="3"/>
        <v>0</v>
      </c>
    </row>
    <row r="35" spans="1:10" x14ac:dyDescent="0.4">
      <c r="A35" t="str">
        <f t="shared" si="0"/>
        <v>Mi</v>
      </c>
      <c r="B35" s="2">
        <f t="shared" si="2"/>
        <v>42579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/>
      </c>
      <c r="E35" s="47"/>
      <c r="F35" s="49">
        <f>IF(E35="",0,Vorgabe!$B$4)</f>
        <v>0</v>
      </c>
      <c r="G35" s="47"/>
      <c r="H35" s="3">
        <f t="shared" si="1"/>
        <v>0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0.3208333333333333</v>
      </c>
      <c r="J35" s="3">
        <f t="shared" si="3"/>
        <v>0</v>
      </c>
    </row>
    <row r="36" spans="1:10" x14ac:dyDescent="0.4">
      <c r="A36" t="str">
        <f t="shared" si="0"/>
        <v>Do</v>
      </c>
      <c r="B36" s="2">
        <f t="shared" si="2"/>
        <v>42580</v>
      </c>
      <c r="C36" t="str">
        <f>IF(COUNTIF(Vorgabe!$D$2:'Vorgabe'!$D$30,B36)&gt;0,"Feiertag",IF(A36="Sa","Wochenende",IF(A36="So","Wochenende",IF(OR(D36="U",D36="u"),"Urlaub",IF(OR(D36="K",D36="k"),"Krank",IF(OR(D36="Z",D36="z"),"Zeitausgleich",IF(OR(D36="V",D36="v"),"Dienstverhinderung","")))))))</f>
        <v/>
      </c>
      <c r="E36" s="47"/>
      <c r="F36" s="49">
        <f>IF(E36="",0,Vorgabe!$B$4)</f>
        <v>0</v>
      </c>
      <c r="G36" s="47"/>
      <c r="H36" s="3">
        <f t="shared" si="1"/>
        <v>0</v>
      </c>
      <c r="I36" s="3">
        <f>IF(C36="Zeitausgleich",IF(A36="Mo",Vorgabe!$N$17,IF(A36="Di",Vorgabe!$N$18,IF(A36="Mi",Vorgabe!$N$19,IF(A36="Do",Vorgabe!$N$20,Vorgabe!$N$21)))),IF(AND(C36="",B36&gt;=Vorgabe!$N$5),IF(A36="Mo",Vorgabe!$N$17,IF(A36="Di",Vorgabe!$N$18,IF(A36="Mi",Vorgabe!$N$19,IF(A36="Do",Vorgabe!$N$20,Vorgabe!$N$21)))),))</f>
        <v>0.3208333333333333</v>
      </c>
      <c r="J36" s="3">
        <f t="shared" si="3"/>
        <v>0</v>
      </c>
    </row>
    <row r="37" spans="1:10" x14ac:dyDescent="0.4">
      <c r="A37" t="str">
        <f t="shared" si="0"/>
        <v>Fr</v>
      </c>
      <c r="B37" s="2">
        <f t="shared" si="2"/>
        <v>42581</v>
      </c>
      <c r="C37" t="str">
        <f>IF(COUNTIF(Vorgabe!$D$2:'Vorgabe'!$D$30,B37)&gt;0,"Feiertag",IF(A37="Sa","Wochenende",IF(A37="So","Wochenende",IF(OR(D37="U",D37="u"),"Urlaub",IF(OR(D37="K",D37="k"),"Krank",IF(OR(D37="Z",D37="z"),"Zeitausgleich",IF(OR(D37="V",D37="v"),"Dienstverhinderung","")))))))</f>
        <v/>
      </c>
      <c r="E37" s="47"/>
      <c r="F37" s="49">
        <f>IF(E37="",0,Vorgabe!$B$4)</f>
        <v>0</v>
      </c>
      <c r="G37" s="47"/>
      <c r="H37" s="3">
        <f t="shared" si="1"/>
        <v>0</v>
      </c>
      <c r="I37" s="3">
        <f>IF(C37="Zeitausgleich",IF(A37="Mo",Vorgabe!$N$17,IF(A37="Di",Vorgabe!$N$18,IF(A37="Mi",Vorgabe!$N$19,IF(A37="Do",Vorgabe!$N$20,Vorgabe!$N$21)))),IF(AND(C37="",B37&gt;=Vorgabe!$N$5),IF(A37="Mo",Vorgabe!$N$17,IF(A37="Di",Vorgabe!$N$18,IF(A37="Mi",Vorgabe!$N$19,IF(A37="Do",Vorgabe!$N$20,Vorgabe!$N$21)))),))</f>
        <v>0.3208333333333333</v>
      </c>
      <c r="J37" s="3">
        <f t="shared" si="3"/>
        <v>0</v>
      </c>
    </row>
  </sheetData>
  <mergeCells count="1">
    <mergeCell ref="B1:J1"/>
  </mergeCells>
  <conditionalFormatting sqref="J7:J37 A7:H37">
    <cfRule type="expression" dxfId="41" priority="4" stopIfTrue="1">
      <formula>OR($C7="K",$C7="ZA")</formula>
    </cfRule>
    <cfRule type="expression" dxfId="40" priority="5" stopIfTrue="1">
      <formula>OR($C7="Wochenende",$C7="Feiertag")</formula>
    </cfRule>
  </conditionalFormatting>
  <conditionalFormatting sqref="I7:I37">
    <cfRule type="expression" dxfId="39" priority="2" stopIfTrue="1">
      <formula>OR($C7="K",$C7="ZA")</formula>
    </cfRule>
    <cfRule type="expression" dxfId="38" priority="3" stopIfTrue="1">
      <formula>OR($C7="Wochenende",$C7="Feiertag")</formula>
    </cfRule>
  </conditionalFormatting>
  <conditionalFormatting sqref="E7:E37 G7:G37">
    <cfRule type="expression" dxfId="37" priority="1">
      <formula>AND($C7="",$E7="")</formula>
    </cfRule>
  </conditionalFormatting>
  <pageMargins left="0.78740157499999996" right="0.78740157499999996" top="0.984251969" bottom="0.984251969" header="0.4921259845" footer="0.4921259845"/>
  <pageSetup paperSize="9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7"/>
  <sheetViews>
    <sheetView zoomScaleNormal="100" zoomScaleSheetLayoutView="90" workbookViewId="0">
      <selection activeCell="G6" sqref="G6:M6"/>
    </sheetView>
  </sheetViews>
  <sheetFormatPr baseColWidth="10" defaultRowHeight="12.3" x14ac:dyDescent="0.4"/>
  <cols>
    <col min="1" max="1" width="5.44140625" customWidth="1"/>
    <col min="3" max="3" width="11.1640625" bestFit="1" customWidth="1"/>
    <col min="4" max="4" width="5.5546875" customWidth="1"/>
    <col min="10" max="10" width="12.83203125" customWidth="1"/>
    <col min="11" max="11" width="13.5546875" customWidth="1"/>
    <col min="15" max="15" width="16.27734375" customWidth="1"/>
  </cols>
  <sheetData>
    <row r="1" spans="1:15" ht="24.9" x14ac:dyDescent="0.8">
      <c r="A1" s="45"/>
      <c r="B1" s="148">
        <f>Vorgabe!N3</f>
        <v>0</v>
      </c>
      <c r="C1" s="148"/>
      <c r="D1" s="148"/>
      <c r="E1" s="148"/>
      <c r="F1" s="148"/>
      <c r="G1" s="148"/>
      <c r="H1" s="148"/>
      <c r="I1" s="148"/>
      <c r="J1" s="148"/>
    </row>
    <row r="2" spans="1:15" x14ac:dyDescent="0.4">
      <c r="B2" t="s">
        <v>3</v>
      </c>
      <c r="E2" s="4">
        <f>DATE(F2,G2,1)</f>
        <v>42582</v>
      </c>
      <c r="F2">
        <f>Vorgabe!N6</f>
        <v>2020</v>
      </c>
      <c r="G2">
        <v>8</v>
      </c>
      <c r="H2" t="s">
        <v>64</v>
      </c>
      <c r="J2" s="3">
        <f>SUM(I7:I37)</f>
        <v>6.7374999999999954</v>
      </c>
      <c r="K2" t="s">
        <v>58</v>
      </c>
      <c r="L2">
        <f>Juli!L4</f>
        <v>25</v>
      </c>
      <c r="M2" t="s">
        <v>76</v>
      </c>
      <c r="N2">
        <f>COUNTIF(D7:D39,"=e")</f>
        <v>0</v>
      </c>
    </row>
    <row r="3" spans="1:15" x14ac:dyDescent="0.4">
      <c r="H3" t="s">
        <v>4</v>
      </c>
      <c r="J3" s="3">
        <f>SUM(H7:H37)</f>
        <v>0</v>
      </c>
      <c r="K3" t="s">
        <v>55</v>
      </c>
      <c r="L3">
        <f>COUNTIF(C7:C37,"Urlaub")</f>
        <v>0</v>
      </c>
    </row>
    <row r="4" spans="1:15" x14ac:dyDescent="0.4">
      <c r="B4" t="s">
        <v>7</v>
      </c>
      <c r="C4" s="3">
        <f>Juli!J5</f>
        <v>0</v>
      </c>
      <c r="D4" s="3"/>
      <c r="H4" t="s">
        <v>5</v>
      </c>
      <c r="J4" s="3">
        <f>SUM(J7:J37)</f>
        <v>0</v>
      </c>
      <c r="K4" t="s">
        <v>56</v>
      </c>
      <c r="L4">
        <f>L2-L3</f>
        <v>25</v>
      </c>
    </row>
    <row r="5" spans="1:15" x14ac:dyDescent="0.4">
      <c r="H5" t="s">
        <v>6</v>
      </c>
      <c r="J5" s="3">
        <f>C4+SUM(J7:J37)</f>
        <v>0</v>
      </c>
      <c r="K5" s="6" t="s">
        <v>18</v>
      </c>
    </row>
    <row r="6" spans="1:15" ht="14.4" x14ac:dyDescent="0.55000000000000004">
      <c r="A6" s="50" t="s">
        <v>8</v>
      </c>
      <c r="B6" s="50" t="s">
        <v>9</v>
      </c>
      <c r="C6" s="50" t="s">
        <v>10</v>
      </c>
      <c r="D6" s="50" t="s">
        <v>65</v>
      </c>
      <c r="E6" s="50" t="s">
        <v>11</v>
      </c>
      <c r="F6" s="50" t="s">
        <v>12</v>
      </c>
      <c r="G6" s="50" t="s">
        <v>13</v>
      </c>
      <c r="H6" s="50" t="s">
        <v>14</v>
      </c>
      <c r="I6" s="50" t="s">
        <v>15</v>
      </c>
      <c r="J6" s="50" t="s">
        <v>54</v>
      </c>
      <c r="K6" s="50" t="s">
        <v>63</v>
      </c>
      <c r="L6" s="50" t="s">
        <v>16</v>
      </c>
      <c r="M6" s="50" t="s">
        <v>17</v>
      </c>
      <c r="N6" t="s">
        <v>65</v>
      </c>
    </row>
    <row r="7" spans="1:15" x14ac:dyDescent="0.4">
      <c r="A7" t="str">
        <f t="shared" ref="A7:A37" si="0">TEXT(B7,"TTT")</f>
        <v>Sa</v>
      </c>
      <c r="B7" s="2">
        <f>DATE($F$2,$G$2,ROW()-6)</f>
        <v>42582</v>
      </c>
      <c r="C7" t="str">
        <f>IF(COUNTIF(Vorgabe!$D$2:'Vorgabe'!$D$30,B7)&gt;0,"Feiertag",IF(A7="Sa","Wochenende",IF(A7="So","Wochenende",IF(OR(D7="U",D7="u"),"Urlaub",IF(OR(D7="K",D7="k"),"Krank",IF(OR(D7="Z",D7="z"),"Zeitausgleich",IF(OR(D7="V",D7="v"),"Dienstverhinderung","")))))))</f>
        <v>Wochenende</v>
      </c>
      <c r="E7" s="47"/>
      <c r="F7" s="49">
        <f>IF(E7="",0,Vorgabe!$B$4)</f>
        <v>0</v>
      </c>
      <c r="G7" s="47"/>
      <c r="H7" s="3">
        <f t="shared" ref="H7:H37" si="1">IF(E7="",0,IF(G7&gt;E7,G7-E7-F7,1+G7-E7-F7))</f>
        <v>0</v>
      </c>
      <c r="I7" s="3">
        <f>IF(C7="Zeitausgleich",IF(A7="Mo",Vorgabe!$N$17,IF(A7="Di",Vorgabe!$N$18,IF(A7="Mi",Vorgabe!$N$19,IF(A7="Do",Vorgabe!$N$20,Vorgabe!$N$21)))),IF(AND(C7="",B7&gt;=Vorgabe!$N$5),IF(A7="Mo",Vorgabe!$N$17,IF(A7="Di",Vorgabe!$N$18,IF(A7="Mi",Vorgabe!$N$19,IF(A7="Do",Vorgabe!$N$20,Vorgabe!$N$21)))),))</f>
        <v>0</v>
      </c>
      <c r="J7" s="3">
        <f>IF(C7="Zeitausgleich",H7-I7,IF(E7="",0,IF(H7&lt;&gt;0,H7-I7,)))</f>
        <v>0</v>
      </c>
      <c r="N7" t="s">
        <v>68</v>
      </c>
      <c r="O7" t="s">
        <v>66</v>
      </c>
    </row>
    <row r="8" spans="1:15" x14ac:dyDescent="0.4">
      <c r="A8" t="str">
        <f t="shared" si="0"/>
        <v>So</v>
      </c>
      <c r="B8" s="2">
        <f t="shared" ref="B8:B37" si="2">DATE($F$2,$G$2,ROW()-6)</f>
        <v>42583</v>
      </c>
      <c r="C8" t="str">
        <f>IF(COUNTIF(Vorgabe!$D$2:'Vorgabe'!$D$30,B8)&gt;0,"Feiertag",IF(A8="Sa","Wochenende",IF(A8="So","Wochenende",IF(OR(D8="U",D8="u"),"Urlaub",IF(OR(D8="K",D8="k"),"Krank",IF(OR(D8="Z",D8="z"),"Zeitausgleich",IF(OR(D8="V",D8="v"),"Dienstverhinderung","")))))))</f>
        <v>Wochenende</v>
      </c>
      <c r="E8" s="47"/>
      <c r="F8" s="49">
        <f>IF(E8="",0,Vorgabe!$B$4)</f>
        <v>0</v>
      </c>
      <c r="G8" s="47"/>
      <c r="H8" s="3">
        <f t="shared" si="1"/>
        <v>0</v>
      </c>
      <c r="I8" s="3">
        <f>IF(C8="Zeitausgleich",IF(A8="Mo",Vorgabe!$N$17,IF(A8="Di",Vorgabe!$N$18,IF(A8="Mi",Vorgabe!$N$19,IF(A8="Do",Vorgabe!$N$20,Vorgabe!$N$21)))),IF(AND(C8="",B8&gt;=Vorgabe!$N$5),IF(A8="Mo",Vorgabe!$N$17,IF(A8="Di",Vorgabe!$N$18,IF(A8="Mi",Vorgabe!$N$19,IF(A8="Do",Vorgabe!$N$20,Vorgabe!$N$21)))),))</f>
        <v>0</v>
      </c>
      <c r="J8" s="3">
        <f t="shared" ref="J8:J37" si="3">IF(C8="Zeitausgleich",H8-I8,IF(E8="",0,IF(H8&lt;&gt;0,H8-I8,)))</f>
        <v>0</v>
      </c>
      <c r="N8" t="s">
        <v>67</v>
      </c>
      <c r="O8" t="s">
        <v>69</v>
      </c>
    </row>
    <row r="9" spans="1:15" x14ac:dyDescent="0.4">
      <c r="A9" t="str">
        <f t="shared" si="0"/>
        <v>Mo</v>
      </c>
      <c r="B9" s="2">
        <f t="shared" si="2"/>
        <v>42584</v>
      </c>
      <c r="C9" t="str">
        <f>IF(COUNTIF(Vorgabe!$D$2:'Vorgabe'!$D$30,B9)&gt;0,"Feiertag",IF(A9="Sa","Wochenende",IF(A9="So","Wochenende",IF(OR(D9="U",D9="u"),"Urlaub",IF(OR(D9="K",D9="k"),"Krank",IF(OR(D9="Z",D9="z"),"Zeitausgleich",IF(OR(D9="V",D9="v"),"Dienstverhinderung","")))))))</f>
        <v/>
      </c>
      <c r="E9" s="47"/>
      <c r="F9" s="49">
        <f>IF(E9="",0,Vorgabe!$B$4)</f>
        <v>0</v>
      </c>
      <c r="G9" s="47"/>
      <c r="H9" s="3">
        <f t="shared" si="1"/>
        <v>0</v>
      </c>
      <c r="I9" s="3">
        <f>IF(C9="Zeitausgleich",IF(A9="Mo",Vorgabe!$N$17,IF(A9="Di",Vorgabe!$N$18,IF(A9="Mi",Vorgabe!$N$19,IF(A9="Do",Vorgabe!$N$20,Vorgabe!$N$21)))),IF(AND(C9="",B9&gt;=Vorgabe!$N$5),IF(A9="Mo",Vorgabe!$N$17,IF(A9="Di",Vorgabe!$N$18,IF(A9="Mi",Vorgabe!$N$19,IF(A9="Do",Vorgabe!$N$20,Vorgabe!$N$21)))),))</f>
        <v>0.3208333333333333</v>
      </c>
      <c r="J9" s="3">
        <f t="shared" si="3"/>
        <v>0</v>
      </c>
      <c r="N9" t="s">
        <v>70</v>
      </c>
      <c r="O9" t="s">
        <v>71</v>
      </c>
    </row>
    <row r="10" spans="1:15" x14ac:dyDescent="0.4">
      <c r="A10" t="str">
        <f t="shared" si="0"/>
        <v>Di</v>
      </c>
      <c r="B10" s="2">
        <f t="shared" si="2"/>
        <v>42585</v>
      </c>
      <c r="C10" t="str">
        <f>IF(COUNTIF(Vorgabe!$D$2:'Vorgabe'!$D$30,B10)&gt;0,"Feiertag",IF(A10="Sa","Wochenende",IF(A10="So","Wochenende",IF(OR(D10="U",D10="u"),"Urlaub",IF(OR(D10="K",D10="k"),"Krank",IF(OR(D10="Z",D10="z"),"Zeitausgleich",IF(OR(D10="V",D10="v"),"Dienstverhinderung","")))))))</f>
        <v/>
      </c>
      <c r="E10" s="47"/>
      <c r="F10" s="49">
        <f>IF(E10="",0,Vorgabe!$B$4)</f>
        <v>0</v>
      </c>
      <c r="G10" s="47"/>
      <c r="H10" s="3">
        <f t="shared" si="1"/>
        <v>0</v>
      </c>
      <c r="I10" s="3">
        <f>IF(C10="Zeitausgleich",IF(A10="Mo",Vorgabe!$N$17,IF(A10="Di",Vorgabe!$N$18,IF(A10="Mi",Vorgabe!$N$19,IF(A10="Do",Vorgabe!$N$20,Vorgabe!$N$21)))),IF(AND(C10="",B10&gt;=Vorgabe!$N$5),IF(A10="Mo",Vorgabe!$N$17,IF(A10="Di",Vorgabe!$N$18,IF(A10="Mi",Vorgabe!$N$19,IF(A10="Do",Vorgabe!$N$20,Vorgabe!$N$21)))),))</f>
        <v>0.3208333333333333</v>
      </c>
      <c r="J10" s="3">
        <f t="shared" si="3"/>
        <v>0</v>
      </c>
      <c r="N10" t="s">
        <v>72</v>
      </c>
      <c r="O10" t="s">
        <v>73</v>
      </c>
    </row>
    <row r="11" spans="1:15" x14ac:dyDescent="0.4">
      <c r="A11" t="str">
        <f t="shared" si="0"/>
        <v>Mi</v>
      </c>
      <c r="B11" s="2">
        <f t="shared" si="2"/>
        <v>42586</v>
      </c>
      <c r="C11" t="str">
        <f>IF(COUNTIF(Vorgabe!$D$2:'Vorgabe'!$D$30,B11)&gt;0,"Feiertag",IF(A11="Sa","Wochenende",IF(A11="So","Wochenende",IF(OR(D11="U",D11="u"),"Urlaub",IF(OR(D11="K",D11="k"),"Krank",IF(OR(D11="Z",D11="z"),"Zeitausgleich",IF(OR(D11="V",D11="v"),"Dienstverhinderung","")))))))</f>
        <v/>
      </c>
      <c r="E11" s="47"/>
      <c r="F11" s="49">
        <f>IF(E11="",0,Vorgabe!$B$4)</f>
        <v>0</v>
      </c>
      <c r="G11" s="47"/>
      <c r="H11" s="3">
        <f t="shared" si="1"/>
        <v>0</v>
      </c>
      <c r="I11" s="3">
        <f>IF(C11="Zeitausgleich",IF(A11="Mo",Vorgabe!$N$17,IF(A11="Di",Vorgabe!$N$18,IF(A11="Mi",Vorgabe!$N$19,IF(A11="Do",Vorgabe!$N$20,Vorgabe!$N$21)))),IF(AND(C11="",B11&gt;=Vorgabe!$N$5),IF(A11="Mo",Vorgabe!$N$17,IF(A11="Di",Vorgabe!$N$18,IF(A11="Mi",Vorgabe!$N$19,IF(A11="Do",Vorgabe!$N$20,Vorgabe!$N$21)))),))</f>
        <v>0.3208333333333333</v>
      </c>
      <c r="J11" s="3">
        <f t="shared" si="3"/>
        <v>0</v>
      </c>
      <c r="N11" t="s">
        <v>93</v>
      </c>
      <c r="O11" t="s">
        <v>94</v>
      </c>
    </row>
    <row r="12" spans="1:15" x14ac:dyDescent="0.4">
      <c r="A12" t="str">
        <f t="shared" si="0"/>
        <v>Do</v>
      </c>
      <c r="B12" s="2">
        <f t="shared" si="2"/>
        <v>42587</v>
      </c>
      <c r="C12" t="str">
        <f>IF(COUNTIF(Vorgabe!$D$2:'Vorgabe'!$D$30,B12)&gt;0,"Feiertag",IF(A12="Sa","Wochenende",IF(A12="So","Wochenende",IF(OR(D12="U",D12="u"),"Urlaub",IF(OR(D12="K",D12="k"),"Krank",IF(OR(D12="Z",D12="z"),"Zeitausgleich",IF(OR(D12="V",D12="v"),"Dienstverhinderung","")))))))</f>
        <v/>
      </c>
      <c r="E12" s="47"/>
      <c r="F12" s="49">
        <f>IF(E12="",0,Vorgabe!$B$4)</f>
        <v>0</v>
      </c>
      <c r="G12" s="47"/>
      <c r="H12" s="3">
        <f t="shared" si="1"/>
        <v>0</v>
      </c>
      <c r="I12" s="3">
        <f>IF(C12="Zeitausgleich",IF(A12="Mo",Vorgabe!$N$17,IF(A12="Di",Vorgabe!$N$18,IF(A12="Mi",Vorgabe!$N$19,IF(A12="Do",Vorgabe!$N$20,Vorgabe!$N$21)))),IF(AND(C12="",B12&gt;=Vorgabe!$N$5),IF(A12="Mo",Vorgabe!$N$17,IF(A12="Di",Vorgabe!$N$18,IF(A12="Mi",Vorgabe!$N$19,IF(A12="Do",Vorgabe!$N$20,Vorgabe!$N$21)))),))</f>
        <v>0.3208333333333333</v>
      </c>
      <c r="J12" s="3">
        <f t="shared" si="3"/>
        <v>0</v>
      </c>
    </row>
    <row r="13" spans="1:15" x14ac:dyDescent="0.4">
      <c r="A13" t="str">
        <f t="shared" si="0"/>
        <v>Fr</v>
      </c>
      <c r="B13" s="2">
        <f t="shared" si="2"/>
        <v>42588</v>
      </c>
      <c r="C13" t="str">
        <f>IF(COUNTIF(Vorgabe!$D$2:'Vorgabe'!$D$30,B13)&gt;0,"Feiertag",IF(A13="Sa","Wochenende",IF(A13="So","Wochenende",IF(OR(D13="U",D13="u"),"Urlaub",IF(OR(D13="K",D13="k"),"Krank",IF(OR(D13="Z",D13="z"),"Zeitausgleich",IF(OR(D13="V",D13="v"),"Dienstverhinderung","")))))))</f>
        <v/>
      </c>
      <c r="E13" s="47"/>
      <c r="F13" s="49">
        <f>IF(E13="",0,Vorgabe!$B$4)</f>
        <v>0</v>
      </c>
      <c r="G13" s="47"/>
      <c r="H13" s="3">
        <f t="shared" si="1"/>
        <v>0</v>
      </c>
      <c r="I13" s="3">
        <f>IF(C13="Zeitausgleich",IF(A13="Mo",Vorgabe!$N$17,IF(A13="Di",Vorgabe!$N$18,IF(A13="Mi",Vorgabe!$N$19,IF(A13="Do",Vorgabe!$N$20,Vorgabe!$N$21)))),IF(AND(C13="",B13&gt;=Vorgabe!$N$5),IF(A13="Mo",Vorgabe!$N$17,IF(A13="Di",Vorgabe!$N$18,IF(A13="Mi",Vorgabe!$N$19,IF(A13="Do",Vorgabe!$N$20,Vorgabe!$N$21)))),))</f>
        <v>0.3208333333333333</v>
      </c>
      <c r="J13" s="3">
        <f t="shared" si="3"/>
        <v>0</v>
      </c>
    </row>
    <row r="14" spans="1:15" x14ac:dyDescent="0.4">
      <c r="A14" t="str">
        <f t="shared" si="0"/>
        <v>Sa</v>
      </c>
      <c r="B14" s="2">
        <f t="shared" si="2"/>
        <v>42589</v>
      </c>
      <c r="C14" t="str">
        <f>IF(COUNTIF(Vorgabe!$D$2:'Vorgabe'!$D$30,B14)&gt;0,"Feiertag",IF(A14="Sa","Wochenende",IF(A14="So","Wochenende",IF(OR(D14="U",D14="u"),"Urlaub",IF(OR(D14="K",D14="k"),"Krank",IF(OR(D14="Z",D14="z"),"Zeitausgleich",IF(OR(D14="V",D14="v"),"Dienstverhinderung","")))))))</f>
        <v>Wochenende</v>
      </c>
      <c r="E14" s="47"/>
      <c r="F14" s="49">
        <v>0</v>
      </c>
      <c r="G14" s="47"/>
      <c r="H14" s="3">
        <f t="shared" si="1"/>
        <v>0</v>
      </c>
      <c r="I14" s="3">
        <f>IF(C14="Zeitausgleich",IF(A14="Mo",Vorgabe!$N$17,IF(A14="Di",Vorgabe!$N$18,IF(A14="Mi",Vorgabe!$N$19,IF(A14="Do",Vorgabe!$N$20,Vorgabe!$N$21)))),IF(AND(C14="",B14&gt;=Vorgabe!$N$5),IF(A14="Mo",Vorgabe!$N$17,IF(A14="Di",Vorgabe!$N$18,IF(A14="Mi",Vorgabe!$N$19,IF(A14="Do",Vorgabe!$N$20,Vorgabe!$N$21)))),))</f>
        <v>0</v>
      </c>
      <c r="J14" s="3">
        <f t="shared" si="3"/>
        <v>0</v>
      </c>
    </row>
    <row r="15" spans="1:15" x14ac:dyDescent="0.4">
      <c r="A15" t="str">
        <f t="shared" si="0"/>
        <v>So</v>
      </c>
      <c r="B15" s="2">
        <f t="shared" si="2"/>
        <v>42590</v>
      </c>
      <c r="C15" t="str">
        <f>IF(COUNTIF(Vorgabe!$D$2:'Vorgabe'!$D$30,B15)&gt;0,"Feiertag",IF(A15="Sa","Wochenende",IF(A15="So","Wochenende",IF(OR(D15="U",D15="u"),"Urlaub",IF(OR(D15="K",D15="k"),"Krank",IF(OR(D15="Z",D15="z"),"Zeitausgleich",IF(OR(D15="V",D15="v"),"Dienstverhinderung","")))))))</f>
        <v>Wochenende</v>
      </c>
      <c r="E15" s="47"/>
      <c r="F15" s="49">
        <f>IF(E15="",0,Vorgabe!$B$4)</f>
        <v>0</v>
      </c>
      <c r="G15" s="47"/>
      <c r="H15" s="3">
        <f t="shared" si="1"/>
        <v>0</v>
      </c>
      <c r="I15" s="3">
        <f>IF(C15="Zeitausgleich",IF(A15="Mo",Vorgabe!$N$17,IF(A15="Di",Vorgabe!$N$18,IF(A15="Mi",Vorgabe!$N$19,IF(A15="Do",Vorgabe!$N$20,Vorgabe!$N$21)))),IF(AND(C15="",B15&gt;=Vorgabe!$N$5),IF(A15="Mo",Vorgabe!$N$17,IF(A15="Di",Vorgabe!$N$18,IF(A15="Mi",Vorgabe!$N$19,IF(A15="Do",Vorgabe!$N$20,Vorgabe!$N$21)))),))</f>
        <v>0</v>
      </c>
      <c r="J15" s="3">
        <f t="shared" si="3"/>
        <v>0</v>
      </c>
    </row>
    <row r="16" spans="1:15" x14ac:dyDescent="0.4">
      <c r="A16" t="str">
        <f t="shared" si="0"/>
        <v>Mo</v>
      </c>
      <c r="B16" s="2">
        <f t="shared" si="2"/>
        <v>42591</v>
      </c>
      <c r="C16" t="str">
        <f>IF(COUNTIF(Vorgabe!$D$2:'Vorgabe'!$D$30,B16)&gt;0,"Feiertag",IF(A16="Sa","Wochenende",IF(A16="So","Wochenende",IF(OR(D16="U",D16="u"),"Urlaub",IF(OR(D16="K",D16="k"),"Krank",IF(OR(D16="Z",D16="z"),"Zeitausgleich",IF(OR(D16="V",D16="v"),"Dienstverhinderung","")))))))</f>
        <v/>
      </c>
      <c r="E16" s="47"/>
      <c r="F16" s="49">
        <f>IF(E16="",0,Vorgabe!$B$4)</f>
        <v>0</v>
      </c>
      <c r="G16" s="47"/>
      <c r="H16" s="3">
        <f t="shared" si="1"/>
        <v>0</v>
      </c>
      <c r="I16" s="3">
        <f>IF(C16="Zeitausgleich",IF(A16="Mo",Vorgabe!$N$17,IF(A16="Di",Vorgabe!$N$18,IF(A16="Mi",Vorgabe!$N$19,IF(A16="Do",Vorgabe!$N$20,Vorgabe!$N$21)))),IF(AND(C16="",B16&gt;=Vorgabe!$N$5),IF(A16="Mo",Vorgabe!$N$17,IF(A16="Di",Vorgabe!$N$18,IF(A16="Mi",Vorgabe!$N$19,IF(A16="Do",Vorgabe!$N$20,Vorgabe!$N$21)))),))</f>
        <v>0.3208333333333333</v>
      </c>
      <c r="J16" s="3">
        <f t="shared" si="3"/>
        <v>0</v>
      </c>
    </row>
    <row r="17" spans="1:10" x14ac:dyDescent="0.4">
      <c r="A17" t="str">
        <f t="shared" si="0"/>
        <v>Di</v>
      </c>
      <c r="B17" s="2">
        <f t="shared" si="2"/>
        <v>42592</v>
      </c>
      <c r="C17" t="str">
        <f>IF(COUNTIF(Vorgabe!$D$2:'Vorgabe'!$D$30,B17)&gt;0,"Feiertag",IF(A17="Sa","Wochenende",IF(A17="So","Wochenende",IF(OR(D17="U",D17="u"),"Urlaub",IF(OR(D17="K",D17="k"),"Krank",IF(OR(D17="Z",D17="z"),"Zeitausgleich",IF(OR(D17="V",D17="v"),"Dienstverhinderung","")))))))</f>
        <v/>
      </c>
      <c r="E17" s="47"/>
      <c r="F17" s="49">
        <f>IF(E17="",0,Vorgabe!$B$4)</f>
        <v>0</v>
      </c>
      <c r="G17" s="47"/>
      <c r="H17" s="3">
        <f t="shared" si="1"/>
        <v>0</v>
      </c>
      <c r="I17" s="3">
        <f>IF(C17="Zeitausgleich",IF(A17="Mo",Vorgabe!$N$17,IF(A17="Di",Vorgabe!$N$18,IF(A17="Mi",Vorgabe!$N$19,IF(A17="Do",Vorgabe!$N$20,Vorgabe!$N$21)))),IF(AND(C17="",B17&gt;=Vorgabe!$N$5),IF(A17="Mo",Vorgabe!$N$17,IF(A17="Di",Vorgabe!$N$18,IF(A17="Mi",Vorgabe!$N$19,IF(A17="Do",Vorgabe!$N$20,Vorgabe!$N$21)))),))</f>
        <v>0.3208333333333333</v>
      </c>
      <c r="J17" s="3">
        <f t="shared" si="3"/>
        <v>0</v>
      </c>
    </row>
    <row r="18" spans="1:10" x14ac:dyDescent="0.4">
      <c r="A18" t="str">
        <f t="shared" si="0"/>
        <v>Mi</v>
      </c>
      <c r="B18" s="2">
        <f t="shared" si="2"/>
        <v>42593</v>
      </c>
      <c r="C18" t="str">
        <f>IF(COUNTIF(Vorgabe!$D$2:'Vorgabe'!$D$30,B18)&gt;0,"Feiertag",IF(A18="Sa","Wochenende",IF(A18="So","Wochenende",IF(OR(D18="U",D18="u"),"Urlaub",IF(OR(D18="K",D18="k"),"Krank",IF(OR(D18="Z",D18="z"),"Zeitausgleich",IF(OR(D18="V",D18="v"),"Dienstverhinderung","")))))))</f>
        <v/>
      </c>
      <c r="E18" s="47"/>
      <c r="F18" s="49">
        <f>IF(E18="",0,Vorgabe!$B$4)</f>
        <v>0</v>
      </c>
      <c r="G18" s="47"/>
      <c r="H18" s="3">
        <f t="shared" si="1"/>
        <v>0</v>
      </c>
      <c r="I18" s="3">
        <f>IF(C18="Zeitausgleich",IF(A18="Mo",Vorgabe!$N$17,IF(A18="Di",Vorgabe!$N$18,IF(A18="Mi",Vorgabe!$N$19,IF(A18="Do",Vorgabe!$N$20,Vorgabe!$N$21)))),IF(AND(C18="",B18&gt;=Vorgabe!$N$5),IF(A18="Mo",Vorgabe!$N$17,IF(A18="Di",Vorgabe!$N$18,IF(A18="Mi",Vorgabe!$N$19,IF(A18="Do",Vorgabe!$N$20,Vorgabe!$N$21)))),))</f>
        <v>0.3208333333333333</v>
      </c>
      <c r="J18" s="3">
        <f t="shared" si="3"/>
        <v>0</v>
      </c>
    </row>
    <row r="19" spans="1:10" x14ac:dyDescent="0.4">
      <c r="A19" t="str">
        <f t="shared" si="0"/>
        <v>Do</v>
      </c>
      <c r="B19" s="2">
        <f t="shared" si="2"/>
        <v>42594</v>
      </c>
      <c r="C19" t="str">
        <f>IF(COUNTIF(Vorgabe!$D$2:'Vorgabe'!$D$30,B19)&gt;0,"Feiertag",IF(A19="Sa","Wochenende",IF(A19="So","Wochenende",IF(OR(D19="U",D19="u"),"Urlaub",IF(OR(D19="K",D19="k"),"Krank",IF(OR(D19="Z",D19="z"),"Zeitausgleich",IF(OR(D19="V",D19="v"),"Dienstverhinderung","")))))))</f>
        <v/>
      </c>
      <c r="E19" s="47"/>
      <c r="F19" s="49">
        <f>IF(E19="",0,Vorgabe!$B$4)</f>
        <v>0</v>
      </c>
      <c r="G19" s="47"/>
      <c r="H19" s="3">
        <f t="shared" si="1"/>
        <v>0</v>
      </c>
      <c r="I19" s="3">
        <f>IF(C19="Zeitausgleich",IF(A19="Mo",Vorgabe!$N$17,IF(A19="Di",Vorgabe!$N$18,IF(A19="Mi",Vorgabe!$N$19,IF(A19="Do",Vorgabe!$N$20,Vorgabe!$N$21)))),IF(AND(C19="",B19&gt;=Vorgabe!$N$5),IF(A19="Mo",Vorgabe!$N$17,IF(A19="Di",Vorgabe!$N$18,IF(A19="Mi",Vorgabe!$N$19,IF(A19="Do",Vorgabe!$N$20,Vorgabe!$N$21)))),))</f>
        <v>0.3208333333333333</v>
      </c>
      <c r="J19" s="3">
        <f t="shared" si="3"/>
        <v>0</v>
      </c>
    </row>
    <row r="20" spans="1:10" x14ac:dyDescent="0.4">
      <c r="A20" t="str">
        <f t="shared" si="0"/>
        <v>Fr</v>
      </c>
      <c r="B20" s="2">
        <f t="shared" si="2"/>
        <v>42595</v>
      </c>
      <c r="C20" t="str">
        <f>IF(COUNTIF(Vorgabe!$D$2:'Vorgabe'!$D$30,B20)&gt;0,"Feiertag",IF(A20="Sa","Wochenende",IF(A20="So","Wochenende",IF(OR(D20="U",D20="u"),"Urlaub",IF(OR(D20="K",D20="k"),"Krank",IF(OR(D20="Z",D20="z"),"Zeitausgleich",IF(OR(D20="V",D20="v"),"Dienstverhinderung","")))))))</f>
        <v/>
      </c>
      <c r="E20" s="47"/>
      <c r="F20" s="49">
        <f>IF(E20="",0,Vorgabe!$B$4)</f>
        <v>0</v>
      </c>
      <c r="G20" s="47"/>
      <c r="H20" s="3">
        <f t="shared" si="1"/>
        <v>0</v>
      </c>
      <c r="I20" s="3">
        <f>IF(C20="Zeitausgleich",IF(A20="Mo",Vorgabe!$N$17,IF(A20="Di",Vorgabe!$N$18,IF(A20="Mi",Vorgabe!$N$19,IF(A20="Do",Vorgabe!$N$20,Vorgabe!$N$21)))),IF(AND(C20="",B20&gt;=Vorgabe!$N$5),IF(A20="Mo",Vorgabe!$N$17,IF(A20="Di",Vorgabe!$N$18,IF(A20="Mi",Vorgabe!$N$19,IF(A20="Do",Vorgabe!$N$20,Vorgabe!$N$21)))),))</f>
        <v>0.3208333333333333</v>
      </c>
      <c r="J20" s="3">
        <f t="shared" si="3"/>
        <v>0</v>
      </c>
    </row>
    <row r="21" spans="1:10" x14ac:dyDescent="0.4">
      <c r="A21" t="str">
        <f t="shared" si="0"/>
        <v>Sa</v>
      </c>
      <c r="B21" s="2">
        <f t="shared" si="2"/>
        <v>42596</v>
      </c>
      <c r="C21" t="str">
        <f>IF(COUNTIF(Vorgabe!$D$2:'Vorgabe'!$D$30,B21)&gt;0,"Feiertag",IF(A21="Sa","Wochenende",IF(A21="So","Wochenende",IF(OR(D21="U",D21="u"),"Urlaub",IF(OR(D21="K",D21="k"),"Krank",IF(OR(D21="Z",D21="z"),"Zeitausgleich",IF(OR(D21="V",D21="v"),"Dienstverhinderung","")))))))</f>
        <v>Feiertag</v>
      </c>
      <c r="E21" s="47"/>
      <c r="F21" s="49">
        <f>IF(E21="",0,Vorgabe!$B$4)</f>
        <v>0</v>
      </c>
      <c r="G21" s="47"/>
      <c r="H21" s="3">
        <f t="shared" si="1"/>
        <v>0</v>
      </c>
      <c r="I21" s="3">
        <f>IF(C21="Zeitausgleich",IF(A21="Mo",Vorgabe!$N$17,IF(A21="Di",Vorgabe!$N$18,IF(A21="Mi",Vorgabe!$N$19,IF(A21="Do",Vorgabe!$N$20,Vorgabe!$N$21)))),IF(AND(C21="",B21&gt;=Vorgabe!$N$5),IF(A21="Mo",Vorgabe!$N$17,IF(A21="Di",Vorgabe!$N$18,IF(A21="Mi",Vorgabe!$N$19,IF(A21="Do",Vorgabe!$N$20,Vorgabe!$N$21)))),))</f>
        <v>0</v>
      </c>
      <c r="J21" s="3">
        <f t="shared" si="3"/>
        <v>0</v>
      </c>
    </row>
    <row r="22" spans="1:10" x14ac:dyDescent="0.4">
      <c r="A22" t="str">
        <f t="shared" si="0"/>
        <v>So</v>
      </c>
      <c r="B22" s="2">
        <f t="shared" si="2"/>
        <v>42597</v>
      </c>
      <c r="C22" t="str">
        <f>IF(COUNTIF(Vorgabe!$D$2:'Vorgabe'!$D$30,B22)&gt;0,"Feiertag",IF(A22="Sa","Wochenende",IF(A22="So","Wochenende",IF(OR(D22="U",D22="u"),"Urlaub",IF(OR(D22="K",D22="k"),"Krank",IF(OR(D22="Z",D22="z"),"Zeitausgleich",IF(OR(D22="V",D22="v"),"Dienstverhinderung","")))))))</f>
        <v>Wochenende</v>
      </c>
      <c r="E22" s="47"/>
      <c r="F22" s="49">
        <f>IF(E22="",0,Vorgabe!$B$4)</f>
        <v>0</v>
      </c>
      <c r="G22" s="47"/>
      <c r="H22" s="3">
        <f t="shared" si="1"/>
        <v>0</v>
      </c>
      <c r="I22" s="3">
        <f>IF(C22="Zeitausgleich",IF(A22="Mo",Vorgabe!$N$17,IF(A22="Di",Vorgabe!$N$18,IF(A22="Mi",Vorgabe!$N$19,IF(A22="Do",Vorgabe!$N$20,Vorgabe!$N$21)))),IF(AND(C22="",B22&gt;=Vorgabe!$N$5),IF(A22="Mo",Vorgabe!$N$17,IF(A22="Di",Vorgabe!$N$18,IF(A22="Mi",Vorgabe!$N$19,IF(A22="Do",Vorgabe!$N$20,Vorgabe!$N$21)))),))</f>
        <v>0</v>
      </c>
      <c r="J22" s="3">
        <f t="shared" si="3"/>
        <v>0</v>
      </c>
    </row>
    <row r="23" spans="1:10" x14ac:dyDescent="0.4">
      <c r="A23" t="str">
        <f t="shared" si="0"/>
        <v>Mo</v>
      </c>
      <c r="B23" s="2">
        <f t="shared" si="2"/>
        <v>42598</v>
      </c>
      <c r="C23" t="str">
        <f>IF(COUNTIF(Vorgabe!$D$2:'Vorgabe'!$D$30,B23)&gt;0,"Feiertag",IF(A23="Sa","Wochenende",IF(A23="So","Wochenende",IF(OR(D23="U",D23="u"),"Urlaub",IF(OR(D23="K",D23="k"),"Krank",IF(OR(D23="Z",D23="z"),"Zeitausgleich",IF(OR(D23="V",D23="v"),"Dienstverhinderung","")))))))</f>
        <v/>
      </c>
      <c r="E23" s="47"/>
      <c r="F23" s="49">
        <f>IF(E23="",0,Vorgabe!$B$4)</f>
        <v>0</v>
      </c>
      <c r="G23" s="47"/>
      <c r="H23" s="3">
        <f t="shared" si="1"/>
        <v>0</v>
      </c>
      <c r="I23" s="3">
        <f>IF(C23="Zeitausgleich",IF(A23="Mo",Vorgabe!$N$17,IF(A23="Di",Vorgabe!$N$18,IF(A23="Mi",Vorgabe!$N$19,IF(A23="Do",Vorgabe!$N$20,Vorgabe!$N$21)))),IF(AND(C23="",B23&gt;=Vorgabe!$N$5),IF(A23="Mo",Vorgabe!$N$17,IF(A23="Di",Vorgabe!$N$18,IF(A23="Mi",Vorgabe!$N$19,IF(A23="Do",Vorgabe!$N$20,Vorgabe!$N$21)))),))</f>
        <v>0.3208333333333333</v>
      </c>
      <c r="J23" s="3">
        <f t="shared" si="3"/>
        <v>0</v>
      </c>
    </row>
    <row r="24" spans="1:10" x14ac:dyDescent="0.4">
      <c r="A24" t="str">
        <f t="shared" si="0"/>
        <v>Di</v>
      </c>
      <c r="B24" s="2">
        <f t="shared" si="2"/>
        <v>42599</v>
      </c>
      <c r="C24" t="str">
        <f>IF(COUNTIF(Vorgabe!$D$2:'Vorgabe'!$D$30,B24)&gt;0,"Feiertag",IF(A24="Sa","Wochenende",IF(A24="So","Wochenende",IF(OR(D24="U",D24="u"),"Urlaub",IF(OR(D24="K",D24="k"),"Krank",IF(OR(D24="Z",D24="z"),"Zeitausgleich",IF(OR(D24="V",D24="v"),"Dienstverhinderung","")))))))</f>
        <v/>
      </c>
      <c r="E24" s="47"/>
      <c r="F24" s="49">
        <f>IF(E24="",0,Vorgabe!$B$4)</f>
        <v>0</v>
      </c>
      <c r="G24" s="47"/>
      <c r="H24" s="3">
        <f t="shared" si="1"/>
        <v>0</v>
      </c>
      <c r="I24" s="3">
        <f>IF(C24="Zeitausgleich",IF(A24="Mo",Vorgabe!$N$17,IF(A24="Di",Vorgabe!$N$18,IF(A24="Mi",Vorgabe!$N$19,IF(A24="Do",Vorgabe!$N$20,Vorgabe!$N$21)))),IF(AND(C24="",B24&gt;=Vorgabe!$N$5),IF(A24="Mo",Vorgabe!$N$17,IF(A24="Di",Vorgabe!$N$18,IF(A24="Mi",Vorgabe!$N$19,IF(A24="Do",Vorgabe!$N$20,Vorgabe!$N$21)))),))</f>
        <v>0.3208333333333333</v>
      </c>
      <c r="J24" s="3">
        <f t="shared" si="3"/>
        <v>0</v>
      </c>
    </row>
    <row r="25" spans="1:10" x14ac:dyDescent="0.4">
      <c r="A25" t="str">
        <f t="shared" si="0"/>
        <v>Mi</v>
      </c>
      <c r="B25" s="2">
        <f t="shared" si="2"/>
        <v>42600</v>
      </c>
      <c r="C25" t="str">
        <f>IF(COUNTIF(Vorgabe!$D$2:'Vorgabe'!$D$30,B25)&gt;0,"Feiertag",IF(A25="Sa","Wochenende",IF(A25="So","Wochenende",IF(OR(D25="U",D25="u"),"Urlaub",IF(OR(D25="K",D25="k"),"Krank",IF(OR(D25="Z",D25="z"),"Zeitausgleich",IF(OR(D25="V",D25="v"),"Dienstverhinderung","")))))))</f>
        <v/>
      </c>
      <c r="E25" s="47"/>
      <c r="F25" s="49">
        <f>IF(E25="",0,Vorgabe!$B$4)</f>
        <v>0</v>
      </c>
      <c r="G25" s="47"/>
      <c r="H25" s="3">
        <f t="shared" si="1"/>
        <v>0</v>
      </c>
      <c r="I25" s="3">
        <f>IF(C25="Zeitausgleich",IF(A25="Mo",Vorgabe!$N$17,IF(A25="Di",Vorgabe!$N$18,IF(A25="Mi",Vorgabe!$N$19,IF(A25="Do",Vorgabe!$N$20,Vorgabe!$N$21)))),IF(AND(C25="",B25&gt;=Vorgabe!$N$5),IF(A25="Mo",Vorgabe!$N$17,IF(A25="Di",Vorgabe!$N$18,IF(A25="Mi",Vorgabe!$N$19,IF(A25="Do",Vorgabe!$N$20,Vorgabe!$N$21)))),))</f>
        <v>0.3208333333333333</v>
      </c>
      <c r="J25" s="3">
        <f t="shared" si="3"/>
        <v>0</v>
      </c>
    </row>
    <row r="26" spans="1:10" x14ac:dyDescent="0.4">
      <c r="A26" t="str">
        <f t="shared" si="0"/>
        <v>Do</v>
      </c>
      <c r="B26" s="2">
        <f t="shared" si="2"/>
        <v>42601</v>
      </c>
      <c r="C26" t="str">
        <f>IF(COUNTIF(Vorgabe!$D$2:'Vorgabe'!$D$30,B26)&gt;0,"Feiertag",IF(A26="Sa","Wochenende",IF(A26="So","Wochenende",IF(OR(D26="U",D26="u"),"Urlaub",IF(OR(D26="K",D26="k"),"Krank",IF(OR(D26="Z",D26="z"),"Zeitausgleich",IF(OR(D26="V",D26="v"),"Dienstverhinderung","")))))))</f>
        <v/>
      </c>
      <c r="E26" s="47"/>
      <c r="F26" s="49">
        <f>IF(E26="",0,Vorgabe!$B$4)</f>
        <v>0</v>
      </c>
      <c r="G26" s="47"/>
      <c r="H26" s="3">
        <f t="shared" si="1"/>
        <v>0</v>
      </c>
      <c r="I26" s="3">
        <f>IF(C26="Zeitausgleich",IF(A26="Mo",Vorgabe!$N$17,IF(A26="Di",Vorgabe!$N$18,IF(A26="Mi",Vorgabe!$N$19,IF(A26="Do",Vorgabe!$N$20,Vorgabe!$N$21)))),IF(AND(C26="",B26&gt;=Vorgabe!$N$5),IF(A26="Mo",Vorgabe!$N$17,IF(A26="Di",Vorgabe!$N$18,IF(A26="Mi",Vorgabe!$N$19,IF(A26="Do",Vorgabe!$N$20,Vorgabe!$N$21)))),))</f>
        <v>0.3208333333333333</v>
      </c>
      <c r="J26" s="3">
        <f t="shared" si="3"/>
        <v>0</v>
      </c>
    </row>
    <row r="27" spans="1:10" x14ac:dyDescent="0.4">
      <c r="A27" t="str">
        <f t="shared" si="0"/>
        <v>Fr</v>
      </c>
      <c r="B27" s="2">
        <f t="shared" si="2"/>
        <v>42602</v>
      </c>
      <c r="C27" t="str">
        <f>IF(COUNTIF(Vorgabe!$D$2:'Vorgabe'!$D$30,B27)&gt;0,"Feiertag",IF(A27="Sa","Wochenende",IF(A27="So","Wochenende",IF(OR(D27="U",D27="u"),"Urlaub",IF(OR(D27="K",D27="k"),"Krank",IF(OR(D27="Z",D27="z"),"Zeitausgleich",IF(OR(D27="V",D27="v"),"Dienstverhinderung","")))))))</f>
        <v/>
      </c>
      <c r="E27" s="47"/>
      <c r="F27" s="49">
        <f>IF(E27="",0,Vorgabe!$B$4)</f>
        <v>0</v>
      </c>
      <c r="G27" s="47"/>
      <c r="H27" s="3">
        <f t="shared" si="1"/>
        <v>0</v>
      </c>
      <c r="I27" s="3">
        <f>IF(C27="Zeitausgleich",IF(A27="Mo",Vorgabe!$N$17,IF(A27="Di",Vorgabe!$N$18,IF(A27="Mi",Vorgabe!$N$19,IF(A27="Do",Vorgabe!$N$20,Vorgabe!$N$21)))),IF(AND(C27="",B27&gt;=Vorgabe!$N$5),IF(A27="Mo",Vorgabe!$N$17,IF(A27="Di",Vorgabe!$N$18,IF(A27="Mi",Vorgabe!$N$19,IF(A27="Do",Vorgabe!$N$20,Vorgabe!$N$21)))),))</f>
        <v>0.3208333333333333</v>
      </c>
      <c r="J27" s="3">
        <f t="shared" si="3"/>
        <v>0</v>
      </c>
    </row>
    <row r="28" spans="1:10" x14ac:dyDescent="0.4">
      <c r="A28" t="str">
        <f t="shared" si="0"/>
        <v>Sa</v>
      </c>
      <c r="B28" s="2">
        <f t="shared" si="2"/>
        <v>42603</v>
      </c>
      <c r="C28" t="str">
        <f>IF(COUNTIF(Vorgabe!$D$2:'Vorgabe'!$D$30,B28)&gt;0,"Feiertag",IF(A28="Sa","Wochenende",IF(A28="So","Wochenende",IF(OR(D28="U",D28="u"),"Urlaub",IF(OR(D28="K",D28="k"),"Krank",IF(OR(D28="Z",D28="z"),"Zeitausgleich",IF(OR(D28="V",D28="v"),"Dienstverhinderung","")))))))</f>
        <v>Wochenende</v>
      </c>
      <c r="E28" s="47"/>
      <c r="F28" s="49">
        <f>IF(E28="",0,Vorgabe!$B$4)</f>
        <v>0</v>
      </c>
      <c r="G28" s="47"/>
      <c r="H28" s="3">
        <f t="shared" si="1"/>
        <v>0</v>
      </c>
      <c r="I28" s="3">
        <f>IF(C28="Zeitausgleich",IF(A28="Mo",Vorgabe!$N$17,IF(A28="Di",Vorgabe!$N$18,IF(A28="Mi",Vorgabe!$N$19,IF(A28="Do",Vorgabe!$N$20,Vorgabe!$N$21)))),IF(AND(C28="",B28&gt;=Vorgabe!$N$5),IF(A28="Mo",Vorgabe!$N$17,IF(A28="Di",Vorgabe!$N$18,IF(A28="Mi",Vorgabe!$N$19,IF(A28="Do",Vorgabe!$N$20,Vorgabe!$N$21)))),))</f>
        <v>0</v>
      </c>
      <c r="J28" s="3">
        <f t="shared" si="3"/>
        <v>0</v>
      </c>
    </row>
    <row r="29" spans="1:10" x14ac:dyDescent="0.4">
      <c r="A29" t="str">
        <f t="shared" si="0"/>
        <v>So</v>
      </c>
      <c r="B29" s="2">
        <f t="shared" si="2"/>
        <v>42604</v>
      </c>
      <c r="C29" t="str">
        <f>IF(COUNTIF(Vorgabe!$D$2:'Vorgabe'!$D$30,B29)&gt;0,"Feiertag",IF(A29="Sa","Wochenende",IF(A29="So","Wochenende",IF(OR(D29="U",D29="u"),"Urlaub",IF(OR(D29="K",D29="k"),"Krank",IF(OR(D29="Z",D29="z"),"Zeitausgleich",IF(OR(D29="V",D29="v"),"Dienstverhinderung","")))))))</f>
        <v>Wochenende</v>
      </c>
      <c r="E29" s="47"/>
      <c r="F29" s="49">
        <f>IF(E29="",0,Vorgabe!$B$4)</f>
        <v>0</v>
      </c>
      <c r="G29" s="47"/>
      <c r="H29" s="3">
        <f t="shared" si="1"/>
        <v>0</v>
      </c>
      <c r="I29" s="3">
        <f>IF(C29="Zeitausgleich",IF(A29="Mo",Vorgabe!$N$17,IF(A29="Di",Vorgabe!$N$18,IF(A29="Mi",Vorgabe!$N$19,IF(A29="Do",Vorgabe!$N$20,Vorgabe!$N$21)))),IF(AND(C29="",B29&gt;=Vorgabe!$N$5),IF(A29="Mo",Vorgabe!$N$17,IF(A29="Di",Vorgabe!$N$18,IF(A29="Mi",Vorgabe!$N$19,IF(A29="Do",Vorgabe!$N$20,Vorgabe!$N$21)))),))</f>
        <v>0</v>
      </c>
      <c r="J29" s="3">
        <f t="shared" si="3"/>
        <v>0</v>
      </c>
    </row>
    <row r="30" spans="1:10" x14ac:dyDescent="0.4">
      <c r="A30" t="str">
        <f t="shared" si="0"/>
        <v>Mo</v>
      </c>
      <c r="B30" s="2">
        <f t="shared" si="2"/>
        <v>42605</v>
      </c>
      <c r="C30" t="str">
        <f>IF(COUNTIF(Vorgabe!$D$2:'Vorgabe'!$D$30,B30)&gt;0,"Feiertag",IF(A30="Sa","Wochenende",IF(A30="So","Wochenende",IF(OR(D30="U",D30="u"),"Urlaub",IF(OR(D30="K",D30="k"),"Krank",IF(OR(D30="Z",D30="z"),"Zeitausgleich",IF(OR(D30="V",D30="v"),"Dienstverhinderung","")))))))</f>
        <v/>
      </c>
      <c r="E30" s="47"/>
      <c r="F30" s="49">
        <f>IF(E30="",0,Vorgabe!$B$4)</f>
        <v>0</v>
      </c>
      <c r="G30" s="47"/>
      <c r="H30" s="3">
        <f t="shared" si="1"/>
        <v>0</v>
      </c>
      <c r="I30" s="3">
        <f>IF(C30="Zeitausgleich",IF(A30="Mo",Vorgabe!$N$17,IF(A30="Di",Vorgabe!$N$18,IF(A30="Mi",Vorgabe!$N$19,IF(A30="Do",Vorgabe!$N$20,Vorgabe!$N$21)))),IF(AND(C30="",B30&gt;=Vorgabe!$N$5),IF(A30="Mo",Vorgabe!$N$17,IF(A30="Di",Vorgabe!$N$18,IF(A30="Mi",Vorgabe!$N$19,IF(A30="Do",Vorgabe!$N$20,Vorgabe!$N$21)))),))</f>
        <v>0.3208333333333333</v>
      </c>
      <c r="J30" s="3">
        <f t="shared" si="3"/>
        <v>0</v>
      </c>
    </row>
    <row r="31" spans="1:10" x14ac:dyDescent="0.4">
      <c r="A31" t="str">
        <f t="shared" si="0"/>
        <v>Di</v>
      </c>
      <c r="B31" s="2">
        <f t="shared" si="2"/>
        <v>42606</v>
      </c>
      <c r="C31" t="str">
        <f>IF(COUNTIF(Vorgabe!$D$2:'Vorgabe'!$D$30,B31)&gt;0,"Feiertag",IF(A31="Sa","Wochenende",IF(A31="So","Wochenende",IF(OR(D31="U",D31="u"),"Urlaub",IF(OR(D31="K",D31="k"),"Krank",IF(OR(D31="Z",D31="z"),"Zeitausgleich",IF(OR(D31="V",D31="v"),"Dienstverhinderung","")))))))</f>
        <v/>
      </c>
      <c r="E31" s="47"/>
      <c r="F31" s="49">
        <f>IF(E31="",0,Vorgabe!$B$4)</f>
        <v>0</v>
      </c>
      <c r="G31" s="47"/>
      <c r="H31" s="3">
        <f t="shared" si="1"/>
        <v>0</v>
      </c>
      <c r="I31" s="3">
        <f>IF(C31="Zeitausgleich",IF(A31="Mo",Vorgabe!$N$17,IF(A31="Di",Vorgabe!$N$18,IF(A31="Mi",Vorgabe!$N$19,IF(A31="Do",Vorgabe!$N$20,Vorgabe!$N$21)))),IF(AND(C31="",B31&gt;=Vorgabe!$N$5),IF(A31="Mo",Vorgabe!$N$17,IF(A31="Di",Vorgabe!$N$18,IF(A31="Mi",Vorgabe!$N$19,IF(A31="Do",Vorgabe!$N$20,Vorgabe!$N$21)))),))</f>
        <v>0.3208333333333333</v>
      </c>
      <c r="J31" s="3">
        <f t="shared" si="3"/>
        <v>0</v>
      </c>
    </row>
    <row r="32" spans="1:10" x14ac:dyDescent="0.4">
      <c r="A32" t="str">
        <f t="shared" si="0"/>
        <v>Mi</v>
      </c>
      <c r="B32" s="2">
        <f t="shared" si="2"/>
        <v>42607</v>
      </c>
      <c r="C32" t="str">
        <f>IF(COUNTIF(Vorgabe!$D$2:'Vorgabe'!$D$30,B32)&gt;0,"Feiertag",IF(A32="Sa","Wochenende",IF(A32="So","Wochenende",IF(OR(D32="U",D32="u"),"Urlaub",IF(OR(D32="K",D32="k"),"Krank",IF(OR(D32="Z",D32="z"),"Zeitausgleich",IF(OR(D32="V",D32="v"),"Dienstverhinderung","")))))))</f>
        <v/>
      </c>
      <c r="E32" s="47"/>
      <c r="F32" s="49">
        <f>IF(E32="",0,Vorgabe!$B$4)</f>
        <v>0</v>
      </c>
      <c r="G32" s="47"/>
      <c r="H32" s="3">
        <f t="shared" si="1"/>
        <v>0</v>
      </c>
      <c r="I32" s="3">
        <f>IF(C32="Zeitausgleich",IF(A32="Mo",Vorgabe!$N$17,IF(A32="Di",Vorgabe!$N$18,IF(A32="Mi",Vorgabe!$N$19,IF(A32="Do",Vorgabe!$N$20,Vorgabe!$N$21)))),IF(AND(C32="",B32&gt;=Vorgabe!$N$5),IF(A32="Mo",Vorgabe!$N$17,IF(A32="Di",Vorgabe!$N$18,IF(A32="Mi",Vorgabe!$N$19,IF(A32="Do",Vorgabe!$N$20,Vorgabe!$N$21)))),))</f>
        <v>0.3208333333333333</v>
      </c>
      <c r="J32" s="3">
        <f t="shared" si="3"/>
        <v>0</v>
      </c>
    </row>
    <row r="33" spans="1:10" x14ac:dyDescent="0.4">
      <c r="A33" t="str">
        <f t="shared" si="0"/>
        <v>Do</v>
      </c>
      <c r="B33" s="2">
        <f t="shared" si="2"/>
        <v>42608</v>
      </c>
      <c r="C33" t="str">
        <f>IF(COUNTIF(Vorgabe!$D$2:'Vorgabe'!$D$30,B33)&gt;0,"Feiertag",IF(A33="Sa","Wochenende",IF(A33="So","Wochenende",IF(OR(D33="U",D33="u"),"Urlaub",IF(OR(D33="K",D33="k"),"Krank",IF(OR(D33="Z",D33="z"),"Zeitausgleich",IF(OR(D33="V",D33="v"),"Dienstverhinderung","")))))))</f>
        <v/>
      </c>
      <c r="E33" s="47"/>
      <c r="F33" s="49">
        <f>IF(E33="",0,Vorgabe!$B$4)</f>
        <v>0</v>
      </c>
      <c r="G33" s="47"/>
      <c r="H33" s="3">
        <f t="shared" si="1"/>
        <v>0</v>
      </c>
      <c r="I33" s="3">
        <f>IF(C33="Zeitausgleich",IF(A33="Mo",Vorgabe!$N$17,IF(A33="Di",Vorgabe!$N$18,IF(A33="Mi",Vorgabe!$N$19,IF(A33="Do",Vorgabe!$N$20,Vorgabe!$N$21)))),IF(AND(C33="",B33&gt;=Vorgabe!$N$5),IF(A33="Mo",Vorgabe!$N$17,IF(A33="Di",Vorgabe!$N$18,IF(A33="Mi",Vorgabe!$N$19,IF(A33="Do",Vorgabe!$N$20,Vorgabe!$N$21)))),))</f>
        <v>0.3208333333333333</v>
      </c>
      <c r="J33" s="3">
        <f t="shared" si="3"/>
        <v>0</v>
      </c>
    </row>
    <row r="34" spans="1:10" x14ac:dyDescent="0.4">
      <c r="A34" t="str">
        <f t="shared" si="0"/>
        <v>Fr</v>
      </c>
      <c r="B34" s="2">
        <f t="shared" si="2"/>
        <v>42609</v>
      </c>
      <c r="C34" t="str">
        <f>IF(COUNTIF(Vorgabe!$D$2:'Vorgabe'!$D$30,B34)&gt;0,"Feiertag",IF(A34="Sa","Wochenende",IF(A34="So","Wochenende",IF(OR(D34="U",D34="u"),"Urlaub",IF(OR(D34="K",D34="k"),"Krank",IF(OR(D34="Z",D34="z"),"Zeitausgleich",IF(OR(D34="V",D34="v"),"Dienstverhinderung","")))))))</f>
        <v/>
      </c>
      <c r="E34" s="47"/>
      <c r="F34" s="49">
        <f>IF(E34="",0,Vorgabe!$B$4)</f>
        <v>0</v>
      </c>
      <c r="G34" s="47"/>
      <c r="H34" s="3">
        <f t="shared" si="1"/>
        <v>0</v>
      </c>
      <c r="I34" s="3">
        <f>IF(C34="Zeitausgleich",IF(A34="Mo",Vorgabe!$N$17,IF(A34="Di",Vorgabe!$N$18,IF(A34="Mi",Vorgabe!$N$19,IF(A34="Do",Vorgabe!$N$20,Vorgabe!$N$21)))),IF(AND(C34="",B34&gt;=Vorgabe!$N$5),IF(A34="Mo",Vorgabe!$N$17,IF(A34="Di",Vorgabe!$N$18,IF(A34="Mi",Vorgabe!$N$19,IF(A34="Do",Vorgabe!$N$20,Vorgabe!$N$21)))),))</f>
        <v>0.3208333333333333</v>
      </c>
      <c r="J34" s="3">
        <f t="shared" si="3"/>
        <v>0</v>
      </c>
    </row>
    <row r="35" spans="1:10" x14ac:dyDescent="0.4">
      <c r="A35" t="str">
        <f t="shared" si="0"/>
        <v>Sa</v>
      </c>
      <c r="B35" s="2">
        <f t="shared" si="2"/>
        <v>42610</v>
      </c>
      <c r="C35" t="str">
        <f>IF(COUNTIF(Vorgabe!$D$2:'Vorgabe'!$D$30,B35)&gt;0,"Feiertag",IF(A35="Sa","Wochenende",IF(A35="So","Wochenende",IF(OR(D35="U",D35="u"),"Urlaub",IF(OR(D35="K",D35="k"),"Krank",IF(OR(D35="Z",D35="z"),"Zeitausgleich",IF(OR(D35="V",D35="v"),"Dienstverhinderung","")))))))</f>
        <v>Wochenende</v>
      </c>
      <c r="E35" s="47"/>
      <c r="F35" s="49">
        <f>IF(E35="",0,Vorgabe!$B$4)</f>
        <v>0</v>
      </c>
      <c r="G35" s="47"/>
      <c r="H35" s="3">
        <f t="shared" si="1"/>
        <v>0</v>
      </c>
      <c r="I35" s="3">
        <f>IF(C35="Zeitausgleich",IF(A35="Mo",Vorgabe!$N$17,IF(A35="Di",Vorgabe!$N$18,IF(A35="Mi",Vorgabe!$N$19,IF(A35="Do",Vorgabe!$N$20,Vorgabe!$N$21)))),IF(AND(C35="",B35&gt;=Vorgabe!$N$5),IF(A35="Mo",Vorgabe!$N$17,IF(A35="Di",Vorgabe!$N$18,IF(A35="Mi",Vorgabe!$N$19,IF(A35="Do",Vorgabe!$N$20,Vorgabe!$N$21)))),))</f>
        <v>0</v>
      </c>
      <c r="J35" s="3">
        <f t="shared" si="3"/>
        <v>0</v>
      </c>
    </row>
    <row r="36" spans="1:10" x14ac:dyDescent="0.4">
      <c r="A36" t="str">
        <f t="shared" si="0"/>
        <v>So</v>
      </c>
      <c r="B36" s="2">
        <f t="shared" si="2"/>
        <v>42611</v>
      </c>
      <c r="C36" t="str">
        <f>IF(COUNTIF(Vorgabe!$D$2:'Vorgabe'!$D$30,B36)&gt;0,"Feiertag",IF(A36="Sa","Wochenende",IF(A36="So","Wochenende",IF(OR(D36="U",D36="u"),"Urlaub",IF(OR(D36="K",D36="k"),"Krank",IF(OR(D36="Z",D36="z"),"Zeitausgleich",IF(OR(D36="V",D36="v"),"Dienstverhinderung","")))))))</f>
        <v>Wochenende</v>
      </c>
      <c r="E36" s="47"/>
      <c r="F36" s="49">
        <f>IF(E36="",0,Vorgabe!$B$4)</f>
        <v>0</v>
      </c>
      <c r="G36" s="47"/>
      <c r="H36" s="3">
        <f t="shared" si="1"/>
        <v>0</v>
      </c>
      <c r="I36" s="3">
        <f>IF(C36="Zeitausgleich",IF(A36="Mo",Vorgabe!$N$17,IF(A36="Di",Vorgabe!$N$18,IF(A36="Mi",Vorgabe!$N$19,IF(A36="Do",Vorgabe!$N$20,Vorgabe!$N$21)))),IF(AND(C36="",B36&gt;=Vorgabe!$N$5),IF(A36="Mo",Vorgabe!$N$17,IF(A36="Di",Vorgabe!$N$18,IF(A36="Mi",Vorgabe!$N$19,IF(A36="Do",Vorgabe!$N$20,Vorgabe!$N$21)))),))</f>
        <v>0</v>
      </c>
      <c r="J36" s="3">
        <f t="shared" si="3"/>
        <v>0</v>
      </c>
    </row>
    <row r="37" spans="1:10" x14ac:dyDescent="0.4">
      <c r="A37" t="str">
        <f t="shared" si="0"/>
        <v>Mo</v>
      </c>
      <c r="B37" s="2">
        <f t="shared" si="2"/>
        <v>42612</v>
      </c>
      <c r="C37" t="str">
        <f>IF(COUNTIF(Vorgabe!$D$2:'Vorgabe'!$D$30,B37)&gt;0,"Feiertag",IF(A37="Sa","Wochenende",IF(A37="So","Wochenende",IF(OR(D37="U",D37="u"),"Urlaub",IF(OR(D37="K",D37="k"),"Krank",IF(OR(D37="Z",D37="z"),"Zeitausgleich",IF(OR(D37="V",D37="v"),"Dienstverhinderung","")))))))</f>
        <v/>
      </c>
      <c r="E37" s="47"/>
      <c r="F37" s="49">
        <f>IF(E37="",0,Vorgabe!$B$4)</f>
        <v>0</v>
      </c>
      <c r="G37" s="47"/>
      <c r="H37" s="3">
        <f t="shared" si="1"/>
        <v>0</v>
      </c>
      <c r="I37" s="3">
        <f>IF(C37="Zeitausgleich",IF(A37="Mo",Vorgabe!$N$17,IF(A37="Di",Vorgabe!$N$18,IF(A37="Mi",Vorgabe!$N$19,IF(A37="Do",Vorgabe!$N$20,Vorgabe!$N$21)))),IF(AND(C37="",B37&gt;=Vorgabe!$N$5),IF(A37="Mo",Vorgabe!$N$17,IF(A37="Di",Vorgabe!$N$18,IF(A37="Mi",Vorgabe!$N$19,IF(A37="Do",Vorgabe!$N$20,Vorgabe!$N$21)))),))</f>
        <v>0.3208333333333333</v>
      </c>
      <c r="J37" s="3">
        <f t="shared" si="3"/>
        <v>0</v>
      </c>
    </row>
  </sheetData>
  <mergeCells count="1">
    <mergeCell ref="B1:J1"/>
  </mergeCells>
  <conditionalFormatting sqref="J7:J37 A7:H37">
    <cfRule type="expression" dxfId="36" priority="4" stopIfTrue="1">
      <formula>OR($C7="K",$C7="ZA")</formula>
    </cfRule>
    <cfRule type="expression" dxfId="35" priority="5" stopIfTrue="1">
      <formula>OR($C7="Wochenende",$C7="Feiertag")</formula>
    </cfRule>
  </conditionalFormatting>
  <conditionalFormatting sqref="I7:I37">
    <cfRule type="expression" dxfId="34" priority="2" stopIfTrue="1">
      <formula>OR($C7="K",$C7="ZA")</formula>
    </cfRule>
    <cfRule type="expression" dxfId="33" priority="3" stopIfTrue="1">
      <formula>OR($C7="Wochenende",$C7="Feiertag")</formula>
    </cfRule>
  </conditionalFormatting>
  <conditionalFormatting sqref="E7:E37 G7:G37">
    <cfRule type="expression" dxfId="32" priority="1">
      <formula>AND($C7="",$E7="")</formula>
    </cfRule>
  </conditionalFormatting>
  <pageMargins left="0.78740157499999996" right="0.78740157499999996" top="0.984251969" bottom="0.984251969" header="0.4921259845" footer="0.4921259845"/>
  <pageSetup paperSize="9" scale="95" orientation="landscape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8</vt:i4>
      </vt:variant>
    </vt:vector>
  </HeadingPairs>
  <TitlesOfParts>
    <vt:vector size="23" baseType="lpstr">
      <vt:lpstr>Vorgabe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Tabelle1</vt:lpstr>
      <vt:lpstr>AT</vt:lpstr>
      <vt:lpstr>August!Druckbereich</vt:lpstr>
      <vt:lpstr>Januar!Druckbereich</vt:lpstr>
      <vt:lpstr>Juni!Druckbereich</vt:lpstr>
      <vt:lpstr>März!Druckbereich</vt:lpstr>
      <vt:lpstr>September!Druckbereich</vt:lpstr>
      <vt:lpstr>Jahressaldo</vt:lpstr>
      <vt:lpstr>WAZ</vt:lpstr>
      <vt:lpstr>Zeitmodus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2015-01-05T16:32:23Z</dcterms:created>
  <dcterms:modified xsi:type="dcterms:W3CDTF">2020-01-15T07:11:59Z</dcterms:modified>
</cp:coreProperties>
</file>